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.sliwa\Desktop\Beata\Przetargi 2021\16. Gaz 2\Przetarg do ogłoszenia\"/>
    </mc:Choice>
  </mc:AlternateContent>
  <xr:revisionPtr revIDLastSave="0" documentId="13_ncr:1_{0B799F78-C428-4170-8E5E-9C1BF7DE5A3B}" xr6:coauthVersionLast="45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Zestawienie Kotłowni" sheetId="1" state="veryHidden" r:id="rId1"/>
    <sheet name="Wykaz Kotłowni Załącznik nr 1" sheetId="14" state="veryHidden" r:id="rId2"/>
    <sheet name="Szczeg. Formularz Cenowy nr 2" sheetId="12" state="veryHidden" r:id="rId3"/>
    <sheet name="Załącznik nr 2 do SIWZ - Umowy" sheetId="17" r:id="rId4"/>
    <sheet name="Arkusz1" sheetId="18" r:id="rId5"/>
  </sheets>
  <definedNames>
    <definedName name="_xlnm._FilterDatabase" localSheetId="1" hidden="1">'Wykaz Kotłowni Załącznik nr 1'!$A$7:$AA$27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8" i="17" l="1"/>
  <c r="V19" i="17"/>
  <c r="W19" i="17" s="1"/>
  <c r="AG29" i="17"/>
  <c r="AG30" i="17"/>
  <c r="AG31" i="17"/>
  <c r="AG32" i="17"/>
  <c r="AG33" i="17"/>
  <c r="AG34" i="17"/>
  <c r="AG27" i="17"/>
  <c r="AF26" i="17"/>
  <c r="AF25" i="17"/>
  <c r="AF20" i="17"/>
  <c r="AF15" i="17"/>
  <c r="AF16" i="17"/>
  <c r="AF17" i="17"/>
  <c r="AF18" i="17"/>
  <c r="AF19" i="17"/>
  <c r="AF21" i="17"/>
  <c r="AF22" i="17"/>
  <c r="AF23" i="17"/>
  <c r="AF24" i="17"/>
  <c r="AF14" i="17"/>
  <c r="V26" i="17"/>
  <c r="V27" i="17"/>
  <c r="W27" i="17"/>
  <c r="AA27" i="17" s="1"/>
  <c r="AB22" i="17"/>
  <c r="V15" i="17"/>
  <c r="W15" i="17" s="1"/>
  <c r="V16" i="17"/>
  <c r="W16" i="17"/>
  <c r="AA16" i="17" s="1"/>
  <c r="V17" i="17"/>
  <c r="W17" i="17" s="1"/>
  <c r="V18" i="17"/>
  <c r="W18" i="17"/>
  <c r="AA18" i="17" s="1"/>
  <c r="V20" i="17"/>
  <c r="W20" i="17" s="1"/>
  <c r="V21" i="17"/>
  <c r="W21" i="17"/>
  <c r="AH21" i="17" s="1"/>
  <c r="V22" i="17"/>
  <c r="W22" i="17" s="1"/>
  <c r="V23" i="17"/>
  <c r="W23" i="17"/>
  <c r="AA23" i="17" s="1"/>
  <c r="V24" i="17"/>
  <c r="W24" i="17" s="1"/>
  <c r="V25" i="17"/>
  <c r="W25" i="17"/>
  <c r="AH25" i="17" s="1"/>
  <c r="V28" i="17"/>
  <c r="W28" i="17" s="1"/>
  <c r="V29" i="17"/>
  <c r="W29" i="17"/>
  <c r="AA29" i="17" s="1"/>
  <c r="V30" i="17"/>
  <c r="W30" i="17" s="1"/>
  <c r="V31" i="17"/>
  <c r="W31" i="17"/>
  <c r="AH31" i="17" s="1"/>
  <c r="V32" i="17"/>
  <c r="W32" i="17" s="1"/>
  <c r="V33" i="17"/>
  <c r="W33" i="17"/>
  <c r="AH33" i="17" s="1"/>
  <c r="V34" i="17"/>
  <c r="W34" i="17" s="1"/>
  <c r="V14" i="17"/>
  <c r="V35" i="17" s="1"/>
  <c r="W14" i="17"/>
  <c r="AH14" i="17" s="1"/>
  <c r="U35" i="17"/>
  <c r="T35" i="17"/>
  <c r="S35" i="17"/>
  <c r="R35" i="17"/>
  <c r="Q35" i="17"/>
  <c r="P35" i="17"/>
  <c r="O35" i="17"/>
  <c r="N35" i="17"/>
  <c r="M35" i="17"/>
  <c r="L35" i="17"/>
  <c r="K35" i="17"/>
  <c r="J35" i="17"/>
  <c r="AB27" i="17"/>
  <c r="AB28" i="17"/>
  <c r="AB29" i="17"/>
  <c r="AB30" i="17"/>
  <c r="AB31" i="17"/>
  <c r="AB32" i="17"/>
  <c r="AB33" i="17"/>
  <c r="AB34" i="17"/>
  <c r="AB26" i="17"/>
  <c r="AB25" i="17"/>
  <c r="AB24" i="17"/>
  <c r="AB23" i="17"/>
  <c r="AB21" i="17"/>
  <c r="AB20" i="17"/>
  <c r="AB19" i="17"/>
  <c r="AB18" i="17"/>
  <c r="AB17" i="17"/>
  <c r="AB16" i="17"/>
  <c r="AB15" i="17"/>
  <c r="AB14" i="17"/>
  <c r="M27" i="1"/>
  <c r="AB19" i="12"/>
  <c r="W15" i="14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W7" i="14"/>
  <c r="AB11" i="12" s="1"/>
  <c r="W8" i="14"/>
  <c r="AB12" i="12" s="1"/>
  <c r="W9" i="14"/>
  <c r="AB13" i="12"/>
  <c r="W10" i="14"/>
  <c r="W11" i="14"/>
  <c r="AB15" i="12" s="1"/>
  <c r="W12" i="14"/>
  <c r="W13" i="14"/>
  <c r="AB17" i="12"/>
  <c r="W14" i="14"/>
  <c r="AB18" i="12"/>
  <c r="W16" i="14"/>
  <c r="AB20" i="12"/>
  <c r="W17" i="14"/>
  <c r="AB21" i="12"/>
  <c r="W18" i="14"/>
  <c r="AB22" i="12"/>
  <c r="W19" i="14"/>
  <c r="W20" i="14"/>
  <c r="AB24" i="12" s="1"/>
  <c r="W21" i="14"/>
  <c r="AB25" i="12" s="1"/>
  <c r="W22" i="14"/>
  <c r="AB26" i="12" s="1"/>
  <c r="W23" i="14"/>
  <c r="AB27" i="12" s="1"/>
  <c r="W24" i="14"/>
  <c r="AB28" i="12" s="1"/>
  <c r="W25" i="14"/>
  <c r="W26" i="14"/>
  <c r="AB30" i="12" s="1"/>
  <c r="AB29" i="12"/>
  <c r="AB23" i="12"/>
  <c r="AB16" i="12"/>
  <c r="AB14" i="12"/>
  <c r="AA33" i="17"/>
  <c r="AH18" i="17"/>
  <c r="AA31" i="17"/>
  <c r="W26" i="17"/>
  <c r="AH29" i="17"/>
  <c r="AH23" i="17"/>
  <c r="AH26" i="17"/>
  <c r="AA26" i="17"/>
  <c r="AA28" i="17" l="1"/>
  <c r="AH28" i="17"/>
  <c r="AI28" i="17" s="1"/>
  <c r="AH17" i="17"/>
  <c r="AI17" i="17" s="1"/>
  <c r="AA17" i="17"/>
  <c r="AA20" i="17"/>
  <c r="AH20" i="17"/>
  <c r="AI20" i="17" s="1"/>
  <c r="AA32" i="17"/>
  <c r="AH32" i="17"/>
  <c r="AA22" i="17"/>
  <c r="AI22" i="17" s="1"/>
  <c r="AH22" i="17"/>
  <c r="AB31" i="12"/>
  <c r="AA34" i="17"/>
  <c r="AH34" i="17"/>
  <c r="AA24" i="17"/>
  <c r="AH24" i="17"/>
  <c r="AI24" i="17" s="1"/>
  <c r="AA15" i="17"/>
  <c r="AH15" i="17"/>
  <c r="W35" i="17"/>
  <c r="AH19" i="17"/>
  <c r="AI19" i="17" s="1"/>
  <c r="AA19" i="17"/>
  <c r="AA30" i="17"/>
  <c r="AH30" i="17"/>
  <c r="AI18" i="17"/>
  <c r="AH27" i="17"/>
  <c r="AA21" i="17"/>
  <c r="AA25" i="17"/>
  <c r="AI25" i="17" s="1"/>
  <c r="W27" i="14"/>
  <c r="AH16" i="17"/>
  <c r="AA14" i="17"/>
  <c r="AI14" i="17"/>
  <c r="AI23" i="17"/>
  <c r="AI34" i="17"/>
  <c r="AI15" i="17"/>
  <c r="AI16" i="17"/>
  <c r="AI33" i="17"/>
  <c r="AI31" i="17"/>
  <c r="AI30" i="17"/>
  <c r="AI29" i="17"/>
  <c r="AI27" i="17"/>
  <c r="AI26" i="17"/>
  <c r="AI21" i="17"/>
  <c r="AI32" i="17" l="1"/>
  <c r="AI35" i="17" s="1"/>
  <c r="AI37" i="17"/>
  <c r="AI43" i="17" s="1"/>
  <c r="AI40" i="17" l="1"/>
</calcChain>
</file>

<file path=xl/sharedStrings.xml><?xml version="1.0" encoding="utf-8"?>
<sst xmlns="http://schemas.openxmlformats.org/spreadsheetml/2006/main" count="687" uniqueCount="183">
  <si>
    <t>L.p</t>
  </si>
  <si>
    <t>rodzaj punktu odbioru</t>
  </si>
  <si>
    <t>adres / ulica</t>
  </si>
  <si>
    <t>nr</t>
  </si>
  <si>
    <t>kod</t>
  </si>
  <si>
    <t>punkt odbioru</t>
  </si>
  <si>
    <t>miejscowość</t>
  </si>
  <si>
    <t>taryfa</t>
  </si>
  <si>
    <t>moc umowna kW</t>
  </si>
  <si>
    <t>urządzenie gazowe</t>
  </si>
  <si>
    <t>MPEC</t>
  </si>
  <si>
    <t xml:space="preserve">Broniewskiego Władysława </t>
  </si>
  <si>
    <t>33-300</t>
  </si>
  <si>
    <t>Nowy Sącz</t>
  </si>
  <si>
    <t>W-3</t>
  </si>
  <si>
    <t>Kunegundy</t>
  </si>
  <si>
    <t>Osiedle Słoneczne</t>
  </si>
  <si>
    <t>33-340</t>
  </si>
  <si>
    <t>Stary Sącz</t>
  </si>
  <si>
    <t xml:space="preserve">Sienkiewicza </t>
  </si>
  <si>
    <t xml:space="preserve">Aleje Wolności </t>
  </si>
  <si>
    <t>Naściszowska</t>
  </si>
  <si>
    <t xml:space="preserve">Barska </t>
  </si>
  <si>
    <t xml:space="preserve">Nawojowska </t>
  </si>
  <si>
    <t xml:space="preserve">Świętego Ducha </t>
  </si>
  <si>
    <t>Narutowicza</t>
  </si>
  <si>
    <t>Długosza</t>
  </si>
  <si>
    <t>Szwedzka</t>
  </si>
  <si>
    <t>Kusocińskiego Janusza</t>
  </si>
  <si>
    <t>Pijarska</t>
  </si>
  <si>
    <t>Bóźnicza</t>
  </si>
  <si>
    <t>Matejki</t>
  </si>
  <si>
    <t>Kochanowskiego</t>
  </si>
  <si>
    <t>Rynek</t>
  </si>
  <si>
    <t>Barbackiego</t>
  </si>
  <si>
    <t>0080252</t>
  </si>
  <si>
    <t>W-4</t>
  </si>
  <si>
    <t>W-5</t>
  </si>
  <si>
    <t>W-6A</t>
  </si>
  <si>
    <t>Kotłownia</t>
  </si>
  <si>
    <t>-</t>
  </si>
  <si>
    <t>moc umowna kWh/h</t>
  </si>
  <si>
    <t>009197997</t>
  </si>
  <si>
    <t>Władysława Barbackiego</t>
  </si>
  <si>
    <t>dz. 883</t>
  </si>
  <si>
    <t>006202871</t>
  </si>
  <si>
    <t>006078509</t>
  </si>
  <si>
    <t>006024979</t>
  </si>
  <si>
    <t>006024983</t>
  </si>
  <si>
    <t>006078534</t>
  </si>
  <si>
    <t>006201711</t>
  </si>
  <si>
    <t>006035888</t>
  </si>
  <si>
    <t>numer punktu poboru</t>
  </si>
  <si>
    <t>2017 Styczeń</t>
  </si>
  <si>
    <t>2017   Luty</t>
  </si>
  <si>
    <t>2018 Styczeń</t>
  </si>
  <si>
    <t>2018   Luty</t>
  </si>
  <si>
    <t>2017 Marzec</t>
  </si>
  <si>
    <t>2017 Kwiecień</t>
  </si>
  <si>
    <t>2017    Maj</t>
  </si>
  <si>
    <t>2017 Czerwiec</t>
  </si>
  <si>
    <t>2017 Lipiec</t>
  </si>
  <si>
    <t>2017 Sierpień</t>
  </si>
  <si>
    <t>2017 Wrzesień</t>
  </si>
  <si>
    <t>2017 Październik</t>
  </si>
  <si>
    <t>2017 Listopad</t>
  </si>
  <si>
    <t>2017 Grudzień</t>
  </si>
  <si>
    <t>2018 Marzec</t>
  </si>
  <si>
    <t>2018 Kwiecień</t>
  </si>
  <si>
    <t>2018    Maj</t>
  </si>
  <si>
    <t>2018 Czerwiec</t>
  </si>
  <si>
    <t>SUMA:</t>
  </si>
  <si>
    <t>adres / ulica                 Kotłowni MPEC</t>
  </si>
  <si>
    <t xml:space="preserve">kocioł gazowy co, ccw szt.1 (1*142 kW) </t>
  </si>
  <si>
    <t xml:space="preserve">kocioł gazowy co, ccw szt.1 (1*150 kW) </t>
  </si>
  <si>
    <t xml:space="preserve">kocioł gazowy co, ccw szt.1 (1*63 kW) </t>
  </si>
  <si>
    <t xml:space="preserve">kocioł gazowy co, ccw szt.1 (1*75 kW) </t>
  </si>
  <si>
    <t xml:space="preserve">kocioł gazowy co, ccw szt.2 (2*140 kW) </t>
  </si>
  <si>
    <t xml:space="preserve">kocioł gazowy co, ccw szt.1 (1*200 kW) </t>
  </si>
  <si>
    <t xml:space="preserve">kocioł gazowy co, ccw szt.1 (1*45 kW) </t>
  </si>
  <si>
    <t xml:space="preserve">kocioł gazowy co, ccw szt.1 (1*55 kW) </t>
  </si>
  <si>
    <t>kocioł gazowy co, ccw szt.1 (1*98 kw)</t>
  </si>
  <si>
    <t xml:space="preserve">kocioł gazowy co, ccw szt.1 (1*350 kW) </t>
  </si>
  <si>
    <t xml:space="preserve">kocioł gazowy co, ccw szt.2 (2*405 kW) </t>
  </si>
  <si>
    <t xml:space="preserve">kocioł gazowy co, ccw szt.2 (2*128 kW) </t>
  </si>
  <si>
    <t xml:space="preserve">kocioł gazowy co, ccw szt.2 (2*130 kW) </t>
  </si>
  <si>
    <t>kocioł gazowy co, ccw szt.1 (1*295 kW) oraz kocioł gazowy co, ccw szt.1 (1*350 kw)</t>
  </si>
  <si>
    <t>kocioł gazowy co, ccw szt.1 (1*1020 kW) oraz kocioł gazowy co, ccw szt.1 (1*615 kW) oraz   kocioł gazowy  ccw szt.1 (1*355 kW)</t>
  </si>
  <si>
    <t>kocioł gazowy co, ccw szt.1 (1*1100 kW) oraz kocioł gazowy co, ccw szt.1 (1*1105 kW</t>
  </si>
  <si>
    <t>SUMA szacowanego zużycia gazu [kWh]:</t>
  </si>
  <si>
    <t>Stawka opłaty abonamentowej [zł/m-c]</t>
  </si>
  <si>
    <t>2018 Lipiec</t>
  </si>
  <si>
    <t>2018 Sierpień</t>
  </si>
  <si>
    <t>2018 Wrzesień</t>
  </si>
  <si>
    <t>33-299</t>
  </si>
  <si>
    <t>co, ccw (1*98 kw)</t>
  </si>
  <si>
    <t xml:space="preserve">co, ccw (1*55 kW) </t>
  </si>
  <si>
    <t xml:space="preserve">co, ccw (1*45 kW) </t>
  </si>
  <si>
    <t xml:space="preserve">co, ccw (1*200 kW) </t>
  </si>
  <si>
    <t xml:space="preserve">co, ccw (2*140 kW) </t>
  </si>
  <si>
    <t xml:space="preserve">co, ccw (1*75 kW) </t>
  </si>
  <si>
    <t xml:space="preserve">co, ccw (1*63 kW) </t>
  </si>
  <si>
    <t xml:space="preserve">co, ccw (1*150 kW) </t>
  </si>
  <si>
    <t xml:space="preserve">co, ccw (1*142 kW) </t>
  </si>
  <si>
    <t xml:space="preserve">co, ccw (1*350 kW) </t>
  </si>
  <si>
    <t>szacowane zużycie gazu [kWh] w okresie 01.10.2017-30.09.2018</t>
  </si>
  <si>
    <t>ccw (1*50kW)</t>
  </si>
  <si>
    <t xml:space="preserve"> co, ccw (1*45 kW) </t>
  </si>
  <si>
    <t>co, ccw (1*295 kW)                               co, ccw (1*350 kw)</t>
  </si>
  <si>
    <t xml:space="preserve">co, ccw (2*405 kW) </t>
  </si>
  <si>
    <t xml:space="preserve">co, ccw (2*128 kW) </t>
  </si>
  <si>
    <t xml:space="preserve">co, ccw (2*130 kW) </t>
  </si>
  <si>
    <t>co, ccw (1*1020 kW)                 co, ccw (1*615 kW)            ccw (1*355 kW)</t>
  </si>
  <si>
    <t>co, ccw (1*1100 kW)               co, ccw (1*1105 kW</t>
  </si>
  <si>
    <t>SZCZEGÓŁOWY FORMULARZ CENOWY - okres umowy 01.10.2017 r. - 30.09.2018 r.</t>
  </si>
  <si>
    <t>Stawka opłaty abonamentowej za okres trwania umowy [zł]          01-10-2017 - 30-09-2018 r.      (pole 8 x 12 miesięcy)</t>
  </si>
  <si>
    <t xml:space="preserve">Załącznik nr 1 </t>
  </si>
  <si>
    <t>Załącznik nr 2</t>
  </si>
  <si>
    <r>
      <t xml:space="preserve">Cena jednostkowa netto za 1 kWh paliwa gazowego [zł/kWh] 
</t>
    </r>
    <r>
      <rPr>
        <b/>
        <sz val="8"/>
        <rFont val="Arial CE"/>
        <charset val="238"/>
      </rPr>
      <t>(cztery miejsca po przecinku)</t>
    </r>
  </si>
  <si>
    <t>Cena i stawki opłat (netto)</t>
  </si>
  <si>
    <t>Stawka opłat za usługę dystrybucji</t>
  </si>
  <si>
    <t>stała</t>
  </si>
  <si>
    <t>zmienna</t>
  </si>
  <si>
    <t>[zł/m-c]</t>
  </si>
  <si>
    <t>[zł/kWh]</t>
  </si>
  <si>
    <t>[zł/(kWh/h) za h]</t>
  </si>
  <si>
    <t>Charakterystyka gazowa obiektów MPEC - okres umowy 01.10.2017 r. - 30.09.2018 r.</t>
  </si>
  <si>
    <r>
      <rPr>
        <b/>
        <sz val="12"/>
        <rFont val="Calibri"/>
        <family val="2"/>
        <charset val="238"/>
      </rPr>
      <t xml:space="preserve">Wartość netto [zł]  </t>
    </r>
    <r>
      <rPr>
        <b/>
        <sz val="10"/>
        <rFont val="Calibri"/>
        <family val="2"/>
        <charset val="238"/>
      </rPr>
      <t xml:space="preserve">                                     </t>
    </r>
    <r>
      <rPr>
        <b/>
        <sz val="8"/>
        <rFont val="Calibri"/>
        <family val="2"/>
        <charset val="238"/>
      </rPr>
      <t xml:space="preserve"> (dwa miejsca po przecinku)</t>
    </r>
  </si>
  <si>
    <r>
      <t xml:space="preserve">OGÓŁEM  NETTO w [zł]         zawierające wszystkie pozycje                           </t>
    </r>
    <r>
      <rPr>
        <b/>
        <sz val="8"/>
        <rFont val="Arial CE"/>
        <charset val="238"/>
      </rPr>
      <t>(suma wartości kol.13)</t>
    </r>
  </si>
  <si>
    <r>
      <t xml:space="preserve">PODATEK VAT w [zł]
</t>
    </r>
    <r>
      <rPr>
        <b/>
        <sz val="8"/>
        <rFont val="Arial CE"/>
        <charset val="238"/>
      </rPr>
      <t>(dwa miejsca po przecinku)</t>
    </r>
  </si>
  <si>
    <r>
      <t xml:space="preserve">RAZEM WARTOŚĆ BRUTTO w [zł] 
(wartość netto plus podatek VAT)
</t>
    </r>
    <r>
      <rPr>
        <b/>
        <sz val="8"/>
        <rFont val="Arial CE"/>
        <charset val="238"/>
      </rPr>
      <t>(dwa miejsca po przecinku)</t>
    </r>
    <r>
      <rPr>
        <b/>
        <sz val="10"/>
        <rFont val="Arial CE"/>
        <charset val="238"/>
      </rPr>
      <t xml:space="preserve">
</t>
    </r>
  </si>
  <si>
    <t>Opłata za paliwo gazowe</t>
  </si>
  <si>
    <t>Opłata zmienna</t>
  </si>
  <si>
    <t>okres trwania umowy [m-c]</t>
  </si>
  <si>
    <r>
      <t xml:space="preserve">PODATEK VAT (23%) w [zł]
</t>
    </r>
    <r>
      <rPr>
        <b/>
        <sz val="8"/>
        <rFont val="Arial CE"/>
        <charset val="238"/>
      </rPr>
      <t>(dwa miejsca po przecinku)</t>
    </r>
  </si>
  <si>
    <t>liczba godzin w okresie rozliczeniowym-trwania umowy [h]</t>
  </si>
  <si>
    <t>Opłata stała       (Taryfa W5 i W6)</t>
  </si>
  <si>
    <r>
      <t xml:space="preserve">OGÓŁEM  NETTO w [zł]                         SPRZEDAŻ + DYSTRYBUCJA                                   </t>
    </r>
    <r>
      <rPr>
        <b/>
        <sz val="8"/>
        <rFont val="Arial CE"/>
        <charset val="238"/>
      </rPr>
      <t>(suma wartości kol.18)</t>
    </r>
  </si>
  <si>
    <t>N50545978</t>
  </si>
  <si>
    <t>pola do uzupełnienia, w pozostałych polach została zastosowana formuła przeliczeniowa</t>
  </si>
  <si>
    <t>UWAGI</t>
  </si>
  <si>
    <t>Miejscowość</t>
  </si>
  <si>
    <t>Nr adresu</t>
  </si>
  <si>
    <t>Moc umowna [kW]</t>
  </si>
  <si>
    <t>CENA I STAWKI OPŁAT (NETTO)</t>
  </si>
  <si>
    <t>kol. 7 x kol. 8</t>
  </si>
  <si>
    <t>Taryfa OSD</t>
  </si>
  <si>
    <t>W-5.1</t>
  </si>
  <si>
    <t>Maj</t>
  </si>
  <si>
    <t>Kwiecień</t>
  </si>
  <si>
    <t>Marzec</t>
  </si>
  <si>
    <t>Luty</t>
  </si>
  <si>
    <t>Styczeń</t>
  </si>
  <si>
    <t>Listopad</t>
  </si>
  <si>
    <t>Grudzień</t>
  </si>
  <si>
    <t>Październik</t>
  </si>
  <si>
    <t>Wrzesień</t>
  </si>
  <si>
    <t>Sierpień</t>
  </si>
  <si>
    <t>Lipiec</t>
  </si>
  <si>
    <t>Czerwiec</t>
  </si>
  <si>
    <t xml:space="preserve">kocioł gazowy ccw szt.1 (1*60 kW) </t>
  </si>
  <si>
    <t>kol. 9 x  12 (miesięcy)</t>
  </si>
  <si>
    <t xml:space="preserve">24 h * 365 dni </t>
  </si>
  <si>
    <t>OPŁATY SIECIOWE</t>
  </si>
  <si>
    <t>OPŁATY ZA GAZ</t>
  </si>
  <si>
    <t>kol. 12 x 12 miesiecy</t>
  </si>
  <si>
    <t xml:space="preserve">kol. 6 x kol.13 x 8760  (*) </t>
  </si>
  <si>
    <t>kol. 7 x kol. 14</t>
  </si>
  <si>
    <r>
      <rPr>
        <b/>
        <sz val="12"/>
        <rFont val="Calibri"/>
        <family val="2"/>
        <charset val="238"/>
      </rPr>
      <t xml:space="preserve">Wartość netto [zł]  </t>
    </r>
    <r>
      <rPr>
        <b/>
        <sz val="10"/>
        <rFont val="Calibri"/>
        <family val="2"/>
        <charset val="238"/>
      </rPr>
      <t xml:space="preserve">                                     </t>
    </r>
    <r>
      <rPr>
        <b/>
        <sz val="8"/>
        <rFont val="Calibri"/>
        <family val="2"/>
        <charset val="238"/>
      </rPr>
      <t xml:space="preserve"> (dwa miejsca po przecinku)        SUMA: kol.10 + kol. 11 + kol.15 + +kol.16 + kol.17</t>
    </r>
  </si>
  <si>
    <r>
      <t xml:space="preserve">RAZEM WARTOŚĆ BRUTTO w [zł] 
(ogółem netto + podatek VAT)
</t>
    </r>
    <r>
      <rPr>
        <b/>
        <sz val="8"/>
        <rFont val="Arial CE"/>
        <charset val="238"/>
      </rPr>
      <t>(dwa miejsca po przecinku)</t>
    </r>
  </si>
  <si>
    <t>Kol. 16 * - 8760 h - ilość godzin w okresie trwania umowy</t>
  </si>
  <si>
    <t>Opłata stała 
(Taryfa W1 - W4)</t>
  </si>
  <si>
    <t>Abonament 12  
[m-c]</t>
  </si>
  <si>
    <r>
      <t xml:space="preserve">Cena jednostkowa netto za 1 kWh paliwa gazowego [zł/kWh] 
</t>
    </r>
    <r>
      <rPr>
        <b/>
        <sz val="8"/>
        <rFont val="Arial CE"/>
        <charset val="238"/>
      </rPr>
      <t>(pięć miejsc po przecinku)</t>
    </r>
  </si>
  <si>
    <t>WYKONAWCA:</t>
  </si>
  <si>
    <t>ZAMAWIAJĄCY:</t>
  </si>
  <si>
    <t>Szacowane zużycie gazu [kWh] w okresie 01.10.2021-30.09.2022</t>
  </si>
  <si>
    <t>Stawka opłaty abonamentowej
 [zł/m-c]</t>
  </si>
  <si>
    <t>Adres / ulica                
Kotłowni MPEC</t>
  </si>
  <si>
    <t>W-6.1</t>
  </si>
  <si>
    <t>W-3.9</t>
  </si>
  <si>
    <r>
      <t>SZCZEGÓŁOWY FORMULARZ CENOWY</t>
    </r>
    <r>
      <rPr>
        <b/>
        <sz val="20"/>
        <rFont val="Arial CE"/>
        <family val="2"/>
        <charset val="238"/>
      </rPr>
      <t xml:space="preserve"> </t>
    </r>
    <r>
      <rPr>
        <b/>
        <sz val="20"/>
        <color indexed="10"/>
        <rFont val="Arial CE"/>
        <charset val="238"/>
      </rPr>
      <t xml:space="preserve"> </t>
    </r>
    <r>
      <rPr>
        <b/>
        <sz val="20"/>
        <rFont val="Arial CE"/>
        <family val="2"/>
        <charset val="238"/>
      </rPr>
      <t>- okres umowy 01.10.2021-30.09.2022</t>
    </r>
  </si>
  <si>
    <t>Załącznik nr 2 do umowy Nr SZP/DWC/2/2021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</si>
</sst>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00"/>
  </numFmts>
  <fonts count="25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0"/>
      <color indexed="10"/>
      <name val="Arial CE"/>
      <charset val="238"/>
    </font>
    <font>
      <b/>
      <sz val="8"/>
      <name val="Arial CE"/>
      <charset val="238"/>
    </font>
    <font>
      <b/>
      <sz val="10"/>
      <name val="Calibri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Calibri"/>
      <family val="2"/>
      <charset val="238"/>
    </font>
    <font>
      <sz val="12"/>
      <name val="Arial CE"/>
      <charset val="238"/>
    </font>
    <font>
      <b/>
      <sz val="12"/>
      <color indexed="10"/>
      <name val="Arial CE"/>
      <charset val="238"/>
    </font>
    <font>
      <b/>
      <sz val="8"/>
      <name val="Calibri"/>
      <family val="2"/>
      <charset val="238"/>
    </font>
    <font>
      <b/>
      <u/>
      <sz val="14"/>
      <name val="Arial CE"/>
      <charset val="238"/>
    </font>
    <font>
      <b/>
      <sz val="12"/>
      <color indexed="10"/>
      <name val="Arial CE"/>
      <charset val="238"/>
    </font>
    <font>
      <i/>
      <sz val="9"/>
      <name val="Arial"/>
      <family val="2"/>
      <charset val="238"/>
    </font>
    <font>
      <sz val="9"/>
      <name val="Arial CE"/>
      <charset val="238"/>
    </font>
    <font>
      <b/>
      <sz val="20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20"/>
      <color indexed="10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/>
    </xf>
    <xf numFmtId="0" fontId="14" fillId="2" borderId="6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0" fillId="2" borderId="12" xfId="0" applyFill="1" applyBorder="1" applyAlignment="1">
      <alignment horizontal="left" wrapText="1"/>
    </xf>
    <xf numFmtId="0" fontId="0" fillId="2" borderId="13" xfId="0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0" fillId="2" borderId="24" xfId="0" applyFill="1" applyBorder="1" applyAlignment="1">
      <alignment horizontal="left" wrapText="1"/>
    </xf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2" fillId="2" borderId="24" xfId="0" applyFont="1" applyFill="1" applyBorder="1" applyAlignment="1" applyProtection="1">
      <alignment horizontal="center"/>
    </xf>
    <xf numFmtId="0" fontId="0" fillId="2" borderId="26" xfId="0" applyFill="1" applyBorder="1" applyProtection="1"/>
    <xf numFmtId="0" fontId="0" fillId="2" borderId="24" xfId="0" applyFill="1" applyBorder="1" applyProtection="1"/>
    <xf numFmtId="0" fontId="0" fillId="2" borderId="27" xfId="0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0" fillId="2" borderId="25" xfId="0" applyFill="1" applyBorder="1" applyProtection="1"/>
    <xf numFmtId="0" fontId="14" fillId="2" borderId="28" xfId="0" applyFont="1" applyFill="1" applyBorder="1" applyAlignment="1" applyProtection="1">
      <alignment horizontal="center"/>
    </xf>
    <xf numFmtId="0" fontId="11" fillId="0" borderId="29" xfId="0" applyFont="1" applyFill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/>
    </xf>
    <xf numFmtId="0" fontId="11" fillId="2" borderId="33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0" fillId="0" borderId="0" xfId="0" applyFont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4" fontId="1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2" fillId="0" borderId="36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2" borderId="37" xfId="0" applyFill="1" applyBorder="1" applyAlignment="1" applyProtection="1">
      <alignment horizontal="center" vertical="center" wrapText="1"/>
    </xf>
    <xf numFmtId="0" fontId="0" fillId="2" borderId="38" xfId="0" applyFill="1" applyBorder="1" applyAlignment="1" applyProtection="1">
      <alignment horizontal="center" vertical="center" wrapText="1"/>
    </xf>
    <xf numFmtId="0" fontId="0" fillId="2" borderId="39" xfId="0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/>
    </xf>
    <xf numFmtId="0" fontId="19" fillId="2" borderId="40" xfId="0" applyFont="1" applyFill="1" applyBorder="1" applyAlignment="1" applyProtection="1">
      <alignment horizontal="center" vertical="center"/>
    </xf>
    <xf numFmtId="4" fontId="19" fillId="2" borderId="40" xfId="0" applyNumberFormat="1" applyFont="1" applyFill="1" applyBorder="1" applyAlignment="1" applyProtection="1">
      <alignment horizontal="center" vertical="center"/>
    </xf>
    <xf numFmtId="0" fontId="19" fillId="2" borderId="41" xfId="0" applyFont="1" applyFill="1" applyBorder="1" applyAlignment="1" applyProtection="1">
      <alignment horizontal="center" vertical="center"/>
    </xf>
    <xf numFmtId="0" fontId="19" fillId="2" borderId="42" xfId="0" applyFont="1" applyFill="1" applyBorder="1" applyAlignment="1" applyProtection="1">
      <alignment horizontal="center" vertical="center"/>
    </xf>
    <xf numFmtId="4" fontId="19" fillId="2" borderId="42" xfId="0" applyNumberFormat="1" applyFont="1" applyFill="1" applyBorder="1" applyAlignment="1" applyProtection="1">
      <alignment horizontal="center" vertical="center"/>
    </xf>
    <xf numFmtId="4" fontId="19" fillId="2" borderId="43" xfId="0" applyNumberFormat="1" applyFont="1" applyFill="1" applyBorder="1" applyAlignment="1" applyProtection="1">
      <alignment horizontal="center" vertical="center"/>
    </xf>
    <xf numFmtId="0" fontId="19" fillId="2" borderId="44" xfId="0" applyFont="1" applyFill="1" applyBorder="1" applyAlignment="1" applyProtection="1">
      <alignment horizontal="center" vertical="center"/>
    </xf>
    <xf numFmtId="0" fontId="19" fillId="2" borderId="45" xfId="0" applyFont="1" applyFill="1" applyBorder="1" applyAlignment="1" applyProtection="1">
      <alignment horizontal="center" vertical="center"/>
    </xf>
    <xf numFmtId="4" fontId="19" fillId="2" borderId="45" xfId="0" applyNumberFormat="1" applyFont="1" applyFill="1" applyBorder="1" applyAlignment="1" applyProtection="1">
      <alignment horizontal="center" vertical="center"/>
    </xf>
    <xf numFmtId="4" fontId="19" fillId="2" borderId="41" xfId="0" applyNumberFormat="1" applyFont="1" applyFill="1" applyBorder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center" vertical="center"/>
    </xf>
    <xf numFmtId="0" fontId="19" fillId="2" borderId="21" xfId="0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/>
    </xf>
    <xf numFmtId="0" fontId="13" fillId="0" borderId="0" xfId="0" applyFont="1" applyBorder="1" applyAlignment="1" applyProtection="1"/>
    <xf numFmtId="0" fontId="2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top"/>
    </xf>
    <xf numFmtId="0" fontId="14" fillId="2" borderId="0" xfId="0" applyFont="1" applyFill="1" applyBorder="1" applyAlignment="1" applyProtection="1">
      <alignment horizontal="center"/>
    </xf>
    <xf numFmtId="2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4" fontId="24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0" fontId="19" fillId="2" borderId="46" xfId="0" applyFont="1" applyFill="1" applyBorder="1" applyAlignment="1" applyProtection="1">
      <alignment horizontal="center" vertical="center"/>
    </xf>
    <xf numFmtId="0" fontId="19" fillId="2" borderId="47" xfId="0" applyFont="1" applyFill="1" applyBorder="1" applyAlignment="1" applyProtection="1">
      <alignment horizontal="center" vertical="center"/>
    </xf>
    <xf numFmtId="0" fontId="19" fillId="2" borderId="48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19" fillId="2" borderId="42" xfId="0" applyFont="1" applyFill="1" applyBorder="1" applyAlignment="1" applyProtection="1">
      <alignment horizontal="center" vertical="center"/>
      <protection locked="0"/>
    </xf>
    <xf numFmtId="0" fontId="19" fillId="2" borderId="38" xfId="0" applyFont="1" applyFill="1" applyBorder="1" applyAlignment="1" applyProtection="1">
      <alignment horizontal="center" vertical="center"/>
      <protection locked="0"/>
    </xf>
    <xf numFmtId="4" fontId="19" fillId="2" borderId="28" xfId="0" applyNumberFormat="1" applyFont="1" applyFill="1" applyBorder="1" applyAlignment="1" applyProtection="1">
      <alignment horizontal="center" vertical="center"/>
    </xf>
    <xf numFmtId="4" fontId="19" fillId="2" borderId="46" xfId="0" applyNumberFormat="1" applyFont="1" applyFill="1" applyBorder="1" applyAlignment="1" applyProtection="1">
      <alignment horizontal="center" vertical="center"/>
    </xf>
    <xf numFmtId="4" fontId="19" fillId="2" borderId="48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" fillId="0" borderId="2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Protection="1">
      <protection locked="0"/>
    </xf>
    <xf numFmtId="0" fontId="0" fillId="0" borderId="50" xfId="0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4" fontId="19" fillId="2" borderId="19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/>
    </xf>
    <xf numFmtId="0" fontId="0" fillId="0" borderId="15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51" xfId="0" applyBorder="1" applyProtection="1"/>
    <xf numFmtId="0" fontId="0" fillId="4" borderId="40" xfId="0" applyFill="1" applyBorder="1" applyAlignment="1" applyProtection="1">
      <alignment horizontal="center" vertical="center"/>
      <protection locked="0"/>
    </xf>
    <xf numFmtId="0" fontId="0" fillId="4" borderId="42" xfId="0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2" fontId="19" fillId="0" borderId="49" xfId="0" applyNumberFormat="1" applyFont="1" applyFill="1" applyBorder="1" applyAlignment="1" applyProtection="1">
      <alignment horizontal="center" vertical="center"/>
    </xf>
    <xf numFmtId="0" fontId="19" fillId="0" borderId="21" xfId="0" applyFont="1" applyFill="1" applyBorder="1" applyAlignment="1" applyProtection="1">
      <alignment horizontal="center" vertical="center"/>
    </xf>
    <xf numFmtId="2" fontId="19" fillId="0" borderId="46" xfId="0" applyNumberFormat="1" applyFont="1" applyFill="1" applyBorder="1" applyAlignment="1" applyProtection="1">
      <alignment horizontal="center" vertical="center"/>
    </xf>
    <xf numFmtId="165" fontId="19" fillId="0" borderId="21" xfId="0" applyNumberFormat="1" applyFont="1" applyFill="1" applyBorder="1" applyAlignment="1" applyProtection="1">
      <alignment horizontal="center" vertical="center"/>
    </xf>
    <xf numFmtId="0" fontId="19" fillId="0" borderId="46" xfId="0" applyFont="1" applyFill="1" applyBorder="1" applyAlignment="1" applyProtection="1">
      <alignment horizontal="center" vertical="center"/>
    </xf>
    <xf numFmtId="0" fontId="19" fillId="0" borderId="42" xfId="0" applyFont="1" applyFill="1" applyBorder="1" applyAlignment="1" applyProtection="1">
      <alignment horizontal="center" vertical="center"/>
    </xf>
    <xf numFmtId="0" fontId="19" fillId="0" borderId="45" xfId="0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 applyProtection="1">
      <alignment horizontal="right"/>
      <protection locked="0"/>
    </xf>
    <xf numFmtId="0" fontId="3" fillId="0" borderId="53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55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7" fontId="2" fillId="0" borderId="3" xfId="0" applyNumberFormat="1" applyFont="1" applyBorder="1" applyAlignment="1" applyProtection="1">
      <alignment horizontal="center" vertical="center" wrapText="1"/>
    </xf>
    <xf numFmtId="17" fontId="2" fillId="0" borderId="4" xfId="0" applyNumberFormat="1" applyFont="1" applyBorder="1" applyAlignment="1" applyProtection="1">
      <alignment horizontal="center" vertical="center" wrapText="1"/>
    </xf>
    <xf numFmtId="17" fontId="2" fillId="0" borderId="5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53" xfId="0" applyFont="1" applyBorder="1" applyAlignment="1" applyProtection="1">
      <alignment horizontal="center" vertical="center" wrapText="1"/>
    </xf>
    <xf numFmtId="0" fontId="1" fillId="0" borderId="54" xfId="0" applyFont="1" applyBorder="1" applyAlignment="1" applyProtection="1">
      <alignment horizontal="center" vertical="center" wrapText="1"/>
    </xf>
    <xf numFmtId="0" fontId="7" fillId="0" borderId="53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3" fillId="0" borderId="5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" fillId="0" borderId="58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6" xfId="0" applyFont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17" fontId="2" fillId="0" borderId="24" xfId="0" applyNumberFormat="1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1" fillId="0" borderId="49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 wrapText="1"/>
    </xf>
    <xf numFmtId="0" fontId="7" fillId="0" borderId="59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60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22" fillId="0" borderId="49" xfId="0" applyFont="1" applyFill="1" applyBorder="1" applyAlignment="1" applyProtection="1">
      <alignment horizontal="center" vertical="center" wrapText="1"/>
    </xf>
    <xf numFmtId="0" fontId="22" fillId="0" borderId="55" xfId="0" applyFont="1" applyFill="1" applyBorder="1" applyAlignment="1" applyProtection="1">
      <alignment horizontal="center" vertical="center" wrapText="1"/>
    </xf>
    <xf numFmtId="0" fontId="22" fillId="0" borderId="59" xfId="0" applyFont="1" applyFill="1" applyBorder="1" applyAlignment="1" applyProtection="1">
      <alignment horizontal="center" vertical="center" wrapText="1"/>
    </xf>
    <xf numFmtId="0" fontId="22" fillId="0" borderId="35" xfId="0" applyFont="1" applyFill="1" applyBorder="1" applyAlignment="1" applyProtection="1">
      <alignment horizontal="center" vertical="center" wrapText="1"/>
    </xf>
    <xf numFmtId="0" fontId="22" fillId="0" borderId="60" xfId="0" applyFont="1" applyFill="1" applyBorder="1" applyAlignment="1" applyProtection="1">
      <alignment horizontal="center" vertical="center" wrapText="1"/>
    </xf>
    <xf numFmtId="0" fontId="22" fillId="0" borderId="18" xfId="0" applyFont="1" applyFill="1" applyBorder="1" applyAlignment="1" applyProtection="1">
      <alignment horizontal="center" vertical="center" wrapText="1"/>
    </xf>
    <xf numFmtId="3" fontId="18" fillId="0" borderId="49" xfId="0" applyNumberFormat="1" applyFont="1" applyFill="1" applyBorder="1" applyAlignment="1" applyProtection="1">
      <alignment horizontal="center" vertical="center"/>
    </xf>
    <xf numFmtId="3" fontId="18" fillId="0" borderId="55" xfId="0" applyNumberFormat="1" applyFont="1" applyFill="1" applyBorder="1" applyAlignment="1" applyProtection="1">
      <alignment horizontal="center" vertical="center"/>
    </xf>
    <xf numFmtId="3" fontId="18" fillId="0" borderId="59" xfId="0" applyNumberFormat="1" applyFont="1" applyFill="1" applyBorder="1" applyAlignment="1" applyProtection="1">
      <alignment horizontal="center" vertical="center"/>
    </xf>
    <xf numFmtId="3" fontId="18" fillId="0" borderId="35" xfId="0" applyNumberFormat="1" applyFont="1" applyFill="1" applyBorder="1" applyAlignment="1" applyProtection="1">
      <alignment horizontal="center" vertical="center"/>
    </xf>
    <xf numFmtId="3" fontId="18" fillId="0" borderId="60" xfId="0" applyNumberFormat="1" applyFont="1" applyFill="1" applyBorder="1" applyAlignment="1" applyProtection="1">
      <alignment horizontal="center" vertical="center"/>
    </xf>
    <xf numFmtId="3" fontId="18" fillId="0" borderId="18" xfId="0" applyNumberFormat="1" applyFont="1" applyFill="1" applyBorder="1" applyAlignment="1" applyProtection="1">
      <alignment horizontal="center" vertical="center"/>
    </xf>
    <xf numFmtId="3" fontId="18" fillId="2" borderId="47" xfId="0" applyNumberFormat="1" applyFont="1" applyFill="1" applyBorder="1" applyAlignment="1" applyProtection="1">
      <alignment horizontal="center" vertical="center"/>
    </xf>
    <xf numFmtId="3" fontId="18" fillId="2" borderId="20" xfId="0" applyNumberFormat="1" applyFont="1" applyFill="1" applyBorder="1" applyAlignment="1" applyProtection="1">
      <alignment horizontal="center" vertical="center"/>
    </xf>
    <xf numFmtId="3" fontId="18" fillId="2" borderId="46" xfId="0" applyNumberFormat="1" applyFont="1" applyFill="1" applyBorder="1" applyAlignment="1" applyProtection="1">
      <alignment horizontal="center" vertical="center"/>
    </xf>
    <xf numFmtId="3" fontId="18" fillId="2" borderId="21" xfId="0" applyNumberFormat="1" applyFont="1" applyFill="1" applyBorder="1" applyAlignment="1" applyProtection="1">
      <alignment horizontal="center" vertical="center"/>
    </xf>
    <xf numFmtId="3" fontId="18" fillId="2" borderId="48" xfId="0" applyNumberFormat="1" applyFont="1" applyFill="1" applyBorder="1" applyAlignment="1" applyProtection="1">
      <alignment horizontal="center" vertical="center"/>
    </xf>
    <xf numFmtId="3" fontId="18" fillId="2" borderId="19" xfId="0" applyNumberFormat="1" applyFont="1" applyFill="1" applyBorder="1" applyAlignment="1" applyProtection="1">
      <alignment horizontal="center" vertical="center"/>
    </xf>
    <xf numFmtId="0" fontId="17" fillId="0" borderId="53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5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35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/>
    </xf>
    <xf numFmtId="0" fontId="0" fillId="0" borderId="50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23" xfId="0" applyFill="1" applyBorder="1" applyAlignment="1" applyProtection="1">
      <alignment horizontal="left" wrapText="1"/>
    </xf>
    <xf numFmtId="0" fontId="0" fillId="0" borderId="11" xfId="0" applyFill="1" applyBorder="1" applyAlignment="1" applyProtection="1">
      <alignment horizontal="left" wrapText="1"/>
    </xf>
    <xf numFmtId="0" fontId="0" fillId="0" borderId="65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66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</xf>
    <xf numFmtId="0" fontId="1" fillId="0" borderId="59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2" fillId="0" borderId="6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68" xfId="0" applyFont="1" applyFill="1" applyBorder="1" applyAlignment="1" applyProtection="1">
      <alignment horizontal="center" vertical="center" wrapText="1"/>
    </xf>
    <xf numFmtId="0" fontId="0" fillId="4" borderId="55" xfId="0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3" fontId="18" fillId="2" borderId="0" xfId="0" applyNumberFormat="1" applyFont="1" applyFill="1" applyBorder="1" applyAlignment="1" applyProtection="1">
      <alignment horizontal="center" vertical="center"/>
    </xf>
    <xf numFmtId="4" fontId="24" fillId="0" borderId="28" xfId="0" applyNumberFormat="1" applyFont="1" applyBorder="1" applyAlignment="1" applyProtection="1">
      <alignment horizontal="center" vertical="center"/>
    </xf>
    <xf numFmtId="4" fontId="24" fillId="0" borderId="36" xfId="0" applyNumberFormat="1" applyFont="1" applyBorder="1" applyAlignment="1" applyProtection="1">
      <alignment horizontal="center" vertical="center"/>
    </xf>
    <xf numFmtId="4" fontId="24" fillId="0" borderId="29" xfId="0" applyNumberFormat="1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0" fillId="0" borderId="66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3:O27"/>
  <sheetViews>
    <sheetView topLeftCell="D7" workbookViewId="0">
      <selection activeCell="M27" sqref="M27"/>
    </sheetView>
  </sheetViews>
  <sheetFormatPr defaultRowHeight="12.75" x14ac:dyDescent="0.2"/>
  <cols>
    <col min="3" max="3" width="12.42578125" bestFit="1" customWidth="1"/>
    <col min="5" max="5" width="24.5703125" bestFit="1" customWidth="1"/>
    <col min="8" max="8" width="12.5703125" bestFit="1" customWidth="1"/>
    <col min="9" max="9" width="12.7109375" style="1" bestFit="1" customWidth="1"/>
    <col min="12" max="12" width="24.7109375" customWidth="1"/>
    <col min="13" max="13" width="29.28515625" customWidth="1"/>
  </cols>
  <sheetData>
    <row r="3" spans="2:15" x14ac:dyDescent="0.2">
      <c r="B3" s="177" t="s">
        <v>0</v>
      </c>
      <c r="C3" s="177" t="s">
        <v>5</v>
      </c>
      <c r="D3" s="177" t="s">
        <v>1</v>
      </c>
      <c r="E3" s="177" t="s">
        <v>2</v>
      </c>
      <c r="F3" s="177" t="s">
        <v>3</v>
      </c>
      <c r="G3" s="177" t="s">
        <v>4</v>
      </c>
      <c r="H3" s="177" t="s">
        <v>6</v>
      </c>
      <c r="I3" s="177" t="s">
        <v>52</v>
      </c>
      <c r="J3" s="177" t="s">
        <v>7</v>
      </c>
      <c r="K3" s="177" t="s">
        <v>41</v>
      </c>
      <c r="L3" s="177" t="s">
        <v>9</v>
      </c>
      <c r="M3" s="177" t="s">
        <v>105</v>
      </c>
    </row>
    <row r="4" spans="2:15" x14ac:dyDescent="0.2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8"/>
      <c r="O4" s="179"/>
    </row>
    <row r="5" spans="2:15" x14ac:dyDescent="0.2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"/>
    </row>
    <row r="6" spans="2:15" x14ac:dyDescent="0.2">
      <c r="B6" s="3">
        <v>1</v>
      </c>
      <c r="C6" s="3" t="s">
        <v>10</v>
      </c>
      <c r="D6" s="3" t="s">
        <v>39</v>
      </c>
      <c r="E6" s="3" t="s">
        <v>20</v>
      </c>
      <c r="F6" s="3">
        <v>40</v>
      </c>
      <c r="G6" s="3" t="s">
        <v>12</v>
      </c>
      <c r="H6" s="3" t="s">
        <v>13</v>
      </c>
      <c r="I6" s="4">
        <v>8888565</v>
      </c>
      <c r="J6" s="3" t="s">
        <v>14</v>
      </c>
      <c r="K6" s="3" t="s">
        <v>40</v>
      </c>
      <c r="L6" s="63" t="s">
        <v>107</v>
      </c>
      <c r="M6" s="6">
        <v>28415</v>
      </c>
      <c r="N6" s="1"/>
      <c r="O6" s="1"/>
    </row>
    <row r="7" spans="2:15" x14ac:dyDescent="0.2">
      <c r="B7" s="3">
        <v>2</v>
      </c>
      <c r="C7" s="3" t="s">
        <v>10</v>
      </c>
      <c r="D7" s="3" t="s">
        <v>39</v>
      </c>
      <c r="E7" s="3" t="s">
        <v>11</v>
      </c>
      <c r="F7" s="3">
        <v>1</v>
      </c>
      <c r="G7" s="3" t="s">
        <v>12</v>
      </c>
      <c r="H7" s="3" t="s">
        <v>13</v>
      </c>
      <c r="I7" s="4">
        <v>8888014</v>
      </c>
      <c r="J7" s="3" t="s">
        <v>14</v>
      </c>
      <c r="K7" s="3" t="s">
        <v>40</v>
      </c>
      <c r="L7" s="63" t="s">
        <v>95</v>
      </c>
      <c r="M7" s="6">
        <v>30959</v>
      </c>
      <c r="N7" s="1"/>
      <c r="O7" s="1"/>
    </row>
    <row r="8" spans="2:15" x14ac:dyDescent="0.2">
      <c r="B8" s="3">
        <v>3</v>
      </c>
      <c r="C8" s="3" t="s">
        <v>10</v>
      </c>
      <c r="D8" s="3" t="s">
        <v>39</v>
      </c>
      <c r="E8" s="3" t="s">
        <v>15</v>
      </c>
      <c r="F8" s="3">
        <v>11</v>
      </c>
      <c r="G8" s="3" t="s">
        <v>12</v>
      </c>
      <c r="H8" s="3" t="s">
        <v>13</v>
      </c>
      <c r="I8" s="4">
        <v>8888483</v>
      </c>
      <c r="J8" s="3" t="s">
        <v>14</v>
      </c>
      <c r="K8" s="3" t="s">
        <v>40</v>
      </c>
      <c r="L8" s="63" t="s">
        <v>96</v>
      </c>
      <c r="M8" s="6">
        <v>55076</v>
      </c>
      <c r="N8" s="1"/>
      <c r="O8" s="1"/>
    </row>
    <row r="9" spans="2:15" x14ac:dyDescent="0.2">
      <c r="B9" s="3">
        <v>4</v>
      </c>
      <c r="C9" s="3" t="s">
        <v>10</v>
      </c>
      <c r="D9" s="3" t="s">
        <v>39</v>
      </c>
      <c r="E9" s="3" t="s">
        <v>21</v>
      </c>
      <c r="F9" s="3">
        <v>1</v>
      </c>
      <c r="G9" s="3" t="s">
        <v>12</v>
      </c>
      <c r="H9" s="3" t="s">
        <v>13</v>
      </c>
      <c r="I9" s="4">
        <v>8888007</v>
      </c>
      <c r="J9" s="3" t="s">
        <v>14</v>
      </c>
      <c r="K9" s="3" t="s">
        <v>40</v>
      </c>
      <c r="L9" s="63" t="s">
        <v>96</v>
      </c>
      <c r="M9" s="6">
        <v>37020</v>
      </c>
      <c r="N9" s="1"/>
      <c r="O9" s="1"/>
    </row>
    <row r="10" spans="2:15" x14ac:dyDescent="0.2">
      <c r="B10" s="3">
        <v>5</v>
      </c>
      <c r="C10" s="3" t="s">
        <v>10</v>
      </c>
      <c r="D10" s="3" t="s">
        <v>39</v>
      </c>
      <c r="E10" s="3" t="s">
        <v>19</v>
      </c>
      <c r="F10" s="3">
        <v>36</v>
      </c>
      <c r="G10" s="3" t="s">
        <v>12</v>
      </c>
      <c r="H10" s="3" t="s">
        <v>13</v>
      </c>
      <c r="I10" s="4">
        <v>8888490</v>
      </c>
      <c r="J10" s="3" t="s">
        <v>14</v>
      </c>
      <c r="K10" s="3" t="s">
        <v>40</v>
      </c>
      <c r="L10" s="63" t="s">
        <v>97</v>
      </c>
      <c r="M10" s="6">
        <v>48368</v>
      </c>
      <c r="N10" s="1"/>
      <c r="O10" s="1"/>
    </row>
    <row r="11" spans="2:15" x14ac:dyDescent="0.2">
      <c r="B11" s="3">
        <v>6</v>
      </c>
      <c r="C11" s="3" t="s">
        <v>10</v>
      </c>
      <c r="D11" s="3" t="s">
        <v>39</v>
      </c>
      <c r="E11" s="3" t="s">
        <v>22</v>
      </c>
      <c r="F11" s="3">
        <v>55</v>
      </c>
      <c r="G11" s="3" t="s">
        <v>12</v>
      </c>
      <c r="H11" s="3" t="s">
        <v>13</v>
      </c>
      <c r="I11" s="4">
        <v>8888207</v>
      </c>
      <c r="J11" s="3" t="s">
        <v>36</v>
      </c>
      <c r="K11" s="3" t="s">
        <v>40</v>
      </c>
      <c r="L11" s="63" t="s">
        <v>98</v>
      </c>
      <c r="M11" s="6">
        <v>147502</v>
      </c>
      <c r="N11" s="1"/>
      <c r="O11" s="1"/>
    </row>
    <row r="12" spans="2:15" x14ac:dyDescent="0.2">
      <c r="B12" s="3">
        <v>7</v>
      </c>
      <c r="C12" s="3" t="s">
        <v>10</v>
      </c>
      <c r="D12" s="3" t="s">
        <v>39</v>
      </c>
      <c r="E12" s="3" t="s">
        <v>26</v>
      </c>
      <c r="F12" s="3">
        <v>35</v>
      </c>
      <c r="G12" s="3" t="s">
        <v>12</v>
      </c>
      <c r="H12" s="3" t="s">
        <v>13</v>
      </c>
      <c r="I12" s="4">
        <v>8888203</v>
      </c>
      <c r="J12" s="3" t="s">
        <v>36</v>
      </c>
      <c r="K12" s="3" t="s">
        <v>40</v>
      </c>
      <c r="L12" s="63" t="s">
        <v>99</v>
      </c>
      <c r="M12" s="6">
        <v>252246</v>
      </c>
      <c r="N12" s="1"/>
      <c r="O12" s="1"/>
    </row>
    <row r="13" spans="2:15" x14ac:dyDescent="0.2">
      <c r="B13" s="3">
        <v>8</v>
      </c>
      <c r="C13" s="3" t="s">
        <v>10</v>
      </c>
      <c r="D13" s="3" t="s">
        <v>39</v>
      </c>
      <c r="E13" s="3" t="s">
        <v>25</v>
      </c>
      <c r="F13" s="3">
        <v>6</v>
      </c>
      <c r="G13" s="3" t="s">
        <v>12</v>
      </c>
      <c r="H13" s="3" t="s">
        <v>13</v>
      </c>
      <c r="I13" s="4">
        <v>8888126</v>
      </c>
      <c r="J13" s="3" t="s">
        <v>36</v>
      </c>
      <c r="K13" s="3" t="s">
        <v>40</v>
      </c>
      <c r="L13" s="63" t="s">
        <v>100</v>
      </c>
      <c r="M13" s="6">
        <v>109045</v>
      </c>
      <c r="N13" s="1"/>
      <c r="O13" s="1"/>
    </row>
    <row r="14" spans="2:15" x14ac:dyDescent="0.2">
      <c r="B14" s="3">
        <v>9</v>
      </c>
      <c r="C14" s="3" t="s">
        <v>10</v>
      </c>
      <c r="D14" s="3" t="s">
        <v>39</v>
      </c>
      <c r="E14" s="3" t="s">
        <v>21</v>
      </c>
      <c r="F14" s="3">
        <v>18</v>
      </c>
      <c r="G14" s="3" t="s">
        <v>12</v>
      </c>
      <c r="H14" s="3" t="s">
        <v>13</v>
      </c>
      <c r="I14" s="4"/>
      <c r="J14" s="3" t="s">
        <v>36</v>
      </c>
      <c r="K14" s="3" t="s">
        <v>40</v>
      </c>
      <c r="L14" s="63" t="s">
        <v>106</v>
      </c>
      <c r="M14" s="6">
        <v>46000</v>
      </c>
      <c r="N14" s="1"/>
      <c r="O14" s="1"/>
    </row>
    <row r="15" spans="2:15" x14ac:dyDescent="0.2">
      <c r="B15" s="3">
        <v>10</v>
      </c>
      <c r="C15" s="3" t="s">
        <v>10</v>
      </c>
      <c r="D15" s="3" t="s">
        <v>39</v>
      </c>
      <c r="E15" s="3" t="s">
        <v>23</v>
      </c>
      <c r="F15" s="3">
        <v>43</v>
      </c>
      <c r="G15" s="3" t="s">
        <v>12</v>
      </c>
      <c r="H15" s="3" t="s">
        <v>13</v>
      </c>
      <c r="I15" s="4">
        <v>8888205</v>
      </c>
      <c r="J15" s="3" t="s">
        <v>36</v>
      </c>
      <c r="K15" s="3" t="s">
        <v>40</v>
      </c>
      <c r="L15" s="63" t="s">
        <v>101</v>
      </c>
      <c r="M15" s="6">
        <v>101230</v>
      </c>
      <c r="N15" s="1"/>
      <c r="O15" s="1"/>
    </row>
    <row r="16" spans="2:15" x14ac:dyDescent="0.2">
      <c r="B16" s="3">
        <v>11</v>
      </c>
      <c r="C16" s="3" t="s">
        <v>10</v>
      </c>
      <c r="D16" s="3" t="s">
        <v>39</v>
      </c>
      <c r="E16" s="3" t="s">
        <v>27</v>
      </c>
      <c r="F16" s="3">
        <v>2</v>
      </c>
      <c r="G16" s="3" t="s">
        <v>12</v>
      </c>
      <c r="H16" s="3" t="s">
        <v>13</v>
      </c>
      <c r="I16" s="5" t="s">
        <v>35</v>
      </c>
      <c r="J16" s="3" t="s">
        <v>36</v>
      </c>
      <c r="K16" s="3" t="s">
        <v>40</v>
      </c>
      <c r="L16" s="63" t="s">
        <v>102</v>
      </c>
      <c r="M16" s="6">
        <v>208529</v>
      </c>
      <c r="N16" s="1"/>
      <c r="O16" s="1"/>
    </row>
    <row r="17" spans="2:15" x14ac:dyDescent="0.2">
      <c r="B17" s="3">
        <v>12</v>
      </c>
      <c r="C17" s="3" t="s">
        <v>10</v>
      </c>
      <c r="D17" s="3" t="s">
        <v>39</v>
      </c>
      <c r="E17" s="3" t="s">
        <v>24</v>
      </c>
      <c r="F17" s="3">
        <v>6</v>
      </c>
      <c r="G17" s="3" t="s">
        <v>12</v>
      </c>
      <c r="H17" s="3" t="s">
        <v>13</v>
      </c>
      <c r="I17" s="4">
        <v>8888226</v>
      </c>
      <c r="J17" s="3" t="s">
        <v>36</v>
      </c>
      <c r="K17" s="3" t="s">
        <v>40</v>
      </c>
      <c r="L17" s="63" t="s">
        <v>103</v>
      </c>
      <c r="M17" s="6">
        <v>236122</v>
      </c>
      <c r="N17" s="1"/>
      <c r="O17" s="1"/>
    </row>
    <row r="18" spans="2:15" ht="25.5" x14ac:dyDescent="0.2">
      <c r="B18" s="3">
        <v>13</v>
      </c>
      <c r="C18" s="3" t="s">
        <v>10</v>
      </c>
      <c r="D18" s="3" t="s">
        <v>39</v>
      </c>
      <c r="E18" s="3" t="s">
        <v>30</v>
      </c>
      <c r="F18" s="3">
        <v>5</v>
      </c>
      <c r="G18" s="3" t="s">
        <v>12</v>
      </c>
      <c r="H18" s="3" t="s">
        <v>13</v>
      </c>
      <c r="I18" s="5" t="s">
        <v>47</v>
      </c>
      <c r="J18" s="3" t="s">
        <v>37</v>
      </c>
      <c r="K18" s="3">
        <v>285</v>
      </c>
      <c r="L18" s="63" t="s">
        <v>108</v>
      </c>
      <c r="M18" s="6">
        <v>823003</v>
      </c>
      <c r="N18" s="1"/>
      <c r="O18" s="1"/>
    </row>
    <row r="19" spans="2:15" x14ac:dyDescent="0.2">
      <c r="B19" s="3">
        <v>14</v>
      </c>
      <c r="C19" s="3" t="s">
        <v>10</v>
      </c>
      <c r="D19" s="3" t="s">
        <v>39</v>
      </c>
      <c r="E19" s="3" t="s">
        <v>32</v>
      </c>
      <c r="F19" s="3">
        <v>59</v>
      </c>
      <c r="G19" s="3" t="s">
        <v>12</v>
      </c>
      <c r="H19" s="3" t="s">
        <v>13</v>
      </c>
      <c r="I19" s="5" t="s">
        <v>49</v>
      </c>
      <c r="J19" s="3" t="s">
        <v>37</v>
      </c>
      <c r="K19" s="3">
        <v>121</v>
      </c>
      <c r="L19" s="63" t="s">
        <v>104</v>
      </c>
      <c r="M19" s="6">
        <v>265787</v>
      </c>
      <c r="N19" s="1"/>
      <c r="O19" s="1"/>
    </row>
    <row r="20" spans="2:15" x14ac:dyDescent="0.2">
      <c r="B20" s="3">
        <v>15</v>
      </c>
      <c r="C20" s="3" t="s">
        <v>10</v>
      </c>
      <c r="D20" s="3" t="s">
        <v>39</v>
      </c>
      <c r="E20" s="3" t="s">
        <v>28</v>
      </c>
      <c r="F20" s="3">
        <v>5</v>
      </c>
      <c r="G20" s="3" t="s">
        <v>12</v>
      </c>
      <c r="H20" s="3" t="s">
        <v>13</v>
      </c>
      <c r="I20" s="5" t="s">
        <v>45</v>
      </c>
      <c r="J20" s="3" t="s">
        <v>37</v>
      </c>
      <c r="K20" s="3">
        <v>132</v>
      </c>
      <c r="L20" s="63" t="s">
        <v>98</v>
      </c>
      <c r="M20" s="6">
        <v>364332</v>
      </c>
      <c r="N20" s="1"/>
      <c r="O20" s="1"/>
    </row>
    <row r="21" spans="2:15" x14ac:dyDescent="0.2">
      <c r="B21" s="3">
        <v>16</v>
      </c>
      <c r="C21" s="3" t="s">
        <v>10</v>
      </c>
      <c r="D21" s="3" t="s">
        <v>39</v>
      </c>
      <c r="E21" s="3" t="s">
        <v>31</v>
      </c>
      <c r="F21" s="3">
        <v>28</v>
      </c>
      <c r="G21" s="3" t="s">
        <v>12</v>
      </c>
      <c r="H21" s="3" t="s">
        <v>13</v>
      </c>
      <c r="I21" s="5" t="s">
        <v>48</v>
      </c>
      <c r="J21" s="3" t="s">
        <v>37</v>
      </c>
      <c r="K21" s="3">
        <v>384</v>
      </c>
      <c r="L21" s="63" t="s">
        <v>109</v>
      </c>
      <c r="M21" s="6">
        <v>1033947</v>
      </c>
      <c r="N21" s="1"/>
      <c r="O21" s="1"/>
    </row>
    <row r="22" spans="2:15" x14ac:dyDescent="0.2">
      <c r="B22" s="3">
        <v>17</v>
      </c>
      <c r="C22" s="3" t="s">
        <v>10</v>
      </c>
      <c r="D22" s="3" t="s">
        <v>39</v>
      </c>
      <c r="E22" s="3" t="s">
        <v>29</v>
      </c>
      <c r="F22" s="3">
        <v>24</v>
      </c>
      <c r="G22" s="3" t="s">
        <v>12</v>
      </c>
      <c r="H22" s="3" t="s">
        <v>13</v>
      </c>
      <c r="I22" s="5" t="s">
        <v>46</v>
      </c>
      <c r="J22" s="3" t="s">
        <v>37</v>
      </c>
      <c r="K22" s="3">
        <v>121</v>
      </c>
      <c r="L22" s="63" t="s">
        <v>110</v>
      </c>
      <c r="M22" s="6">
        <v>373874</v>
      </c>
      <c r="N22" s="1"/>
      <c r="O22" s="1"/>
    </row>
    <row r="23" spans="2:15" x14ac:dyDescent="0.2">
      <c r="B23" s="3">
        <v>18</v>
      </c>
      <c r="C23" s="3" t="s">
        <v>10</v>
      </c>
      <c r="D23" s="3" t="s">
        <v>39</v>
      </c>
      <c r="E23" s="3" t="s">
        <v>33</v>
      </c>
      <c r="F23" s="3">
        <v>1</v>
      </c>
      <c r="G23" s="3" t="s">
        <v>12</v>
      </c>
      <c r="H23" s="3" t="s">
        <v>13</v>
      </c>
      <c r="I23" s="5" t="s">
        <v>50</v>
      </c>
      <c r="J23" s="3" t="s">
        <v>37</v>
      </c>
      <c r="K23" s="3">
        <v>121</v>
      </c>
      <c r="L23" s="63" t="s">
        <v>111</v>
      </c>
      <c r="M23" s="6">
        <v>204580</v>
      </c>
      <c r="N23" s="1"/>
      <c r="O23" s="1"/>
    </row>
    <row r="24" spans="2:15" ht="38.25" x14ac:dyDescent="0.2">
      <c r="B24" s="3">
        <v>19</v>
      </c>
      <c r="C24" s="3" t="s">
        <v>10</v>
      </c>
      <c r="D24" s="3" t="s">
        <v>39</v>
      </c>
      <c r="E24" s="3" t="s">
        <v>43</v>
      </c>
      <c r="F24" s="3">
        <v>64</v>
      </c>
      <c r="G24" s="3" t="s">
        <v>12</v>
      </c>
      <c r="H24" s="3" t="s">
        <v>13</v>
      </c>
      <c r="I24" s="5" t="s">
        <v>51</v>
      </c>
      <c r="J24" s="3" t="s">
        <v>38</v>
      </c>
      <c r="K24" s="3">
        <v>1306</v>
      </c>
      <c r="L24" s="63" t="s">
        <v>112</v>
      </c>
      <c r="M24" s="6">
        <v>3850756</v>
      </c>
      <c r="N24" s="1"/>
      <c r="O24" s="1"/>
    </row>
    <row r="25" spans="2:15" ht="25.5" x14ac:dyDescent="0.2">
      <c r="B25" s="3">
        <v>20</v>
      </c>
      <c r="C25" s="3" t="s">
        <v>10</v>
      </c>
      <c r="D25" s="3" t="s">
        <v>39</v>
      </c>
      <c r="E25" s="3" t="s">
        <v>16</v>
      </c>
      <c r="F25" s="3" t="s">
        <v>44</v>
      </c>
      <c r="G25" s="3" t="s">
        <v>17</v>
      </c>
      <c r="H25" s="3" t="s">
        <v>18</v>
      </c>
      <c r="I25" s="5" t="s">
        <v>42</v>
      </c>
      <c r="J25" s="3" t="s">
        <v>38</v>
      </c>
      <c r="K25" s="3">
        <v>1031</v>
      </c>
      <c r="L25" s="63" t="s">
        <v>113</v>
      </c>
      <c r="M25" s="6">
        <v>2667496</v>
      </c>
      <c r="N25" s="1"/>
      <c r="O25" s="1"/>
    </row>
    <row r="27" spans="2:15" x14ac:dyDescent="0.2">
      <c r="M27" s="1">
        <f>SUM(M6:M26)</f>
        <v>10884287</v>
      </c>
      <c r="O27" s="1"/>
    </row>
  </sheetData>
  <sheetProtection formatCells="0" formatColumns="0" formatRows="0" insertColumns="0" insertRows="0" insertHyperlinks="0" deleteColumns="0" deleteRows="0"/>
  <mergeCells count="13">
    <mergeCell ref="B3:B5"/>
    <mergeCell ref="E3:E5"/>
    <mergeCell ref="F3:F5"/>
    <mergeCell ref="G3:G5"/>
    <mergeCell ref="N4:O4"/>
    <mergeCell ref="L3:L5"/>
    <mergeCell ref="M3:M5"/>
    <mergeCell ref="D3:D5"/>
    <mergeCell ref="C3:C5"/>
    <mergeCell ref="H3:H5"/>
    <mergeCell ref="I3:I5"/>
    <mergeCell ref="K3:K5"/>
    <mergeCell ref="J3:J5"/>
  </mergeCells>
  <phoneticPr fontId="0" type="noConversion"/>
  <pageMargins left="0.26" right="0.16" top="0.44" bottom="0.31" header="0.53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00B0F0"/>
    <pageSetUpPr fitToPage="1"/>
  </sheetPr>
  <dimension ref="B1:AA50"/>
  <sheetViews>
    <sheetView topLeftCell="G1" workbookViewId="0">
      <selection activeCell="M27" sqref="M27"/>
    </sheetView>
  </sheetViews>
  <sheetFormatPr defaultRowHeight="12.75" x14ac:dyDescent="0.2"/>
  <cols>
    <col min="1" max="1" width="0.28515625" style="7" customWidth="1"/>
    <col min="2" max="2" width="9.140625" style="7"/>
    <col min="3" max="3" width="24.5703125" style="7" bestFit="1" customWidth="1"/>
    <col min="4" max="4" width="9.140625" style="7"/>
    <col min="5" max="5" width="0" style="7" hidden="1" customWidth="1"/>
    <col min="6" max="6" width="12.5703125" style="7" bestFit="1" customWidth="1"/>
    <col min="7" max="7" width="11.28515625" style="7" customWidth="1"/>
    <col min="8" max="9" width="9.7109375" style="7" customWidth="1"/>
    <col min="10" max="10" width="110.28515625" style="7" hidden="1" customWidth="1"/>
    <col min="11" max="11" width="11.85546875" style="7" customWidth="1"/>
    <col min="12" max="19" width="9.140625" style="7"/>
    <col min="20" max="20" width="10.140625" style="7" customWidth="1"/>
    <col min="21" max="22" width="9.140625" style="7"/>
    <col min="23" max="23" width="21.7109375" style="7" customWidth="1"/>
    <col min="24" max="16384" width="9.140625" style="7"/>
  </cols>
  <sheetData>
    <row r="1" spans="2:27" ht="18" x14ac:dyDescent="0.25">
      <c r="R1" s="180" t="s">
        <v>116</v>
      </c>
      <c r="S1" s="180"/>
      <c r="T1" s="180"/>
      <c r="U1" s="180"/>
      <c r="V1" s="180"/>
      <c r="W1" s="180"/>
    </row>
    <row r="2" spans="2:27" ht="13.5" thickBot="1" x14ac:dyDescent="0.25"/>
    <row r="3" spans="2:27" s="12" customFormat="1" ht="18.75" thickBot="1" x14ac:dyDescent="0.3">
      <c r="B3" s="181" t="s">
        <v>126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3"/>
    </row>
    <row r="4" spans="2:27" s="12" customFormat="1" ht="12.75" customHeight="1" x14ac:dyDescent="0.2">
      <c r="B4" s="184" t="s">
        <v>0</v>
      </c>
      <c r="C4" s="186" t="s">
        <v>72</v>
      </c>
      <c r="D4" s="186" t="s">
        <v>3</v>
      </c>
      <c r="E4" s="186" t="s">
        <v>4</v>
      </c>
      <c r="F4" s="186" t="s">
        <v>6</v>
      </c>
      <c r="G4" s="186" t="s">
        <v>7</v>
      </c>
      <c r="H4" s="186" t="s">
        <v>8</v>
      </c>
      <c r="I4" s="199" t="s">
        <v>52</v>
      </c>
      <c r="J4" s="15"/>
      <c r="K4" s="196" t="s">
        <v>64</v>
      </c>
      <c r="L4" s="196" t="s">
        <v>65</v>
      </c>
      <c r="M4" s="188" t="s">
        <v>66</v>
      </c>
      <c r="N4" s="188" t="s">
        <v>55</v>
      </c>
      <c r="O4" s="188" t="s">
        <v>56</v>
      </c>
      <c r="P4" s="188" t="s">
        <v>67</v>
      </c>
      <c r="Q4" s="188" t="s">
        <v>68</v>
      </c>
      <c r="R4" s="188" t="s">
        <v>69</v>
      </c>
      <c r="S4" s="188" t="s">
        <v>70</v>
      </c>
      <c r="T4" s="188" t="s">
        <v>91</v>
      </c>
      <c r="U4" s="188" t="s">
        <v>92</v>
      </c>
      <c r="V4" s="188" t="s">
        <v>93</v>
      </c>
      <c r="W4" s="191" t="s">
        <v>105</v>
      </c>
    </row>
    <row r="5" spans="2:27" s="12" customFormat="1" x14ac:dyDescent="0.2">
      <c r="B5" s="185"/>
      <c r="C5" s="187"/>
      <c r="D5" s="187"/>
      <c r="E5" s="187"/>
      <c r="F5" s="187"/>
      <c r="G5" s="187"/>
      <c r="H5" s="187"/>
      <c r="I5" s="200"/>
      <c r="J5" s="16"/>
      <c r="K5" s="197"/>
      <c r="L5" s="197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92"/>
    </row>
    <row r="6" spans="2:27" s="12" customFormat="1" ht="13.5" thickBot="1" x14ac:dyDescent="0.25">
      <c r="B6" s="185"/>
      <c r="C6" s="187"/>
      <c r="D6" s="187"/>
      <c r="E6" s="187"/>
      <c r="F6" s="187"/>
      <c r="G6" s="187"/>
      <c r="H6" s="187"/>
      <c r="I6" s="201"/>
      <c r="J6" s="17"/>
      <c r="K6" s="198"/>
      <c r="L6" s="198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3"/>
    </row>
    <row r="7" spans="2:27" s="12" customFormat="1" ht="12.75" customHeight="1" x14ac:dyDescent="0.2">
      <c r="B7" s="52">
        <v>1</v>
      </c>
      <c r="C7" s="53" t="s">
        <v>20</v>
      </c>
      <c r="D7" s="53">
        <v>40</v>
      </c>
      <c r="E7" s="53" t="s">
        <v>12</v>
      </c>
      <c r="F7" s="53" t="s">
        <v>13</v>
      </c>
      <c r="G7" s="53" t="s">
        <v>14</v>
      </c>
      <c r="H7" s="53" t="s">
        <v>40</v>
      </c>
      <c r="I7" s="4">
        <v>8888565</v>
      </c>
      <c r="J7" s="2" t="s">
        <v>79</v>
      </c>
      <c r="K7" s="32">
        <v>2499</v>
      </c>
      <c r="L7" s="32">
        <v>2398</v>
      </c>
      <c r="M7" s="32">
        <v>3175</v>
      </c>
      <c r="N7" s="32">
        <v>3540</v>
      </c>
      <c r="O7" s="32">
        <v>2238</v>
      </c>
      <c r="P7" s="32">
        <v>2907</v>
      </c>
      <c r="Q7" s="32">
        <v>2443</v>
      </c>
      <c r="R7" s="32">
        <v>2957</v>
      </c>
      <c r="S7" s="32">
        <v>0</v>
      </c>
      <c r="T7" s="32">
        <v>0</v>
      </c>
      <c r="U7" s="32">
        <v>2295</v>
      </c>
      <c r="V7" s="32">
        <v>3963</v>
      </c>
      <c r="W7" s="58">
        <f t="shared" ref="W7:W26" si="0">SUM(K7:V7)</f>
        <v>28415</v>
      </c>
      <c r="AA7" s="51"/>
    </row>
    <row r="8" spans="2:27" s="12" customFormat="1" x14ac:dyDescent="0.2">
      <c r="B8" s="52">
        <v>2</v>
      </c>
      <c r="C8" s="53" t="s">
        <v>11</v>
      </c>
      <c r="D8" s="53">
        <v>1</v>
      </c>
      <c r="E8" s="53" t="s">
        <v>12</v>
      </c>
      <c r="F8" s="53" t="s">
        <v>13</v>
      </c>
      <c r="G8" s="53" t="s">
        <v>14</v>
      </c>
      <c r="H8" s="53" t="s">
        <v>40</v>
      </c>
      <c r="I8" s="4">
        <v>8888014</v>
      </c>
      <c r="J8" s="2" t="s">
        <v>81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9361</v>
      </c>
      <c r="R8" s="32">
        <v>6636</v>
      </c>
      <c r="S8" s="32">
        <v>5044</v>
      </c>
      <c r="T8" s="32">
        <v>4226</v>
      </c>
      <c r="U8" s="32">
        <v>4493</v>
      </c>
      <c r="V8" s="32">
        <v>1199</v>
      </c>
      <c r="W8" s="59">
        <f t="shared" si="0"/>
        <v>30959</v>
      </c>
      <c r="AA8" s="51"/>
    </row>
    <row r="9" spans="2:27" s="12" customFormat="1" x14ac:dyDescent="0.2">
      <c r="B9" s="52">
        <v>3</v>
      </c>
      <c r="C9" s="53" t="s">
        <v>15</v>
      </c>
      <c r="D9" s="53">
        <v>11</v>
      </c>
      <c r="E9" s="53" t="s">
        <v>12</v>
      </c>
      <c r="F9" s="53" t="s">
        <v>13</v>
      </c>
      <c r="G9" s="53" t="s">
        <v>14</v>
      </c>
      <c r="H9" s="53" t="s">
        <v>40</v>
      </c>
      <c r="I9" s="4">
        <v>8888483</v>
      </c>
      <c r="J9" s="2" t="s">
        <v>80</v>
      </c>
      <c r="K9" s="32">
        <v>4668</v>
      </c>
      <c r="L9" s="32">
        <v>6696</v>
      </c>
      <c r="M9" s="32">
        <v>12288</v>
      </c>
      <c r="N9" s="32">
        <v>10587</v>
      </c>
      <c r="O9" s="32">
        <v>10524</v>
      </c>
      <c r="P9" s="32">
        <v>4756</v>
      </c>
      <c r="Q9" s="32">
        <v>4136</v>
      </c>
      <c r="R9" s="32">
        <v>1421</v>
      </c>
      <c r="S9" s="32">
        <v>0</v>
      </c>
      <c r="T9" s="32">
        <v>0</v>
      </c>
      <c r="U9" s="32">
        <v>0</v>
      </c>
      <c r="V9" s="32">
        <v>0</v>
      </c>
      <c r="W9" s="59">
        <f t="shared" si="0"/>
        <v>55076</v>
      </c>
      <c r="AA9" s="51"/>
    </row>
    <row r="10" spans="2:27" s="12" customFormat="1" x14ac:dyDescent="0.2">
      <c r="B10" s="52">
        <v>4</v>
      </c>
      <c r="C10" s="53" t="s">
        <v>21</v>
      </c>
      <c r="D10" s="53">
        <v>1</v>
      </c>
      <c r="E10" s="53" t="s">
        <v>12</v>
      </c>
      <c r="F10" s="53" t="s">
        <v>13</v>
      </c>
      <c r="G10" s="53" t="s">
        <v>14</v>
      </c>
      <c r="H10" s="53" t="s">
        <v>40</v>
      </c>
      <c r="I10" s="4">
        <v>8888007</v>
      </c>
      <c r="J10" s="2" t="s">
        <v>80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56</v>
      </c>
      <c r="R10" s="32">
        <v>8726</v>
      </c>
      <c r="S10" s="32">
        <v>10066</v>
      </c>
      <c r="T10" s="32">
        <v>8568</v>
      </c>
      <c r="U10" s="32">
        <v>7792</v>
      </c>
      <c r="V10" s="32">
        <v>1812</v>
      </c>
      <c r="W10" s="59">
        <f t="shared" si="0"/>
        <v>37020</v>
      </c>
      <c r="AA10" s="51"/>
    </row>
    <row r="11" spans="2:27" s="12" customFormat="1" x14ac:dyDescent="0.2">
      <c r="B11" s="52">
        <v>5</v>
      </c>
      <c r="C11" s="53" t="s">
        <v>19</v>
      </c>
      <c r="D11" s="53">
        <v>36</v>
      </c>
      <c r="E11" s="53" t="s">
        <v>12</v>
      </c>
      <c r="F11" s="53" t="s">
        <v>13</v>
      </c>
      <c r="G11" s="53" t="s">
        <v>14</v>
      </c>
      <c r="H11" s="53" t="s">
        <v>40</v>
      </c>
      <c r="I11" s="4">
        <v>8888490</v>
      </c>
      <c r="J11" s="2" t="s">
        <v>79</v>
      </c>
      <c r="K11" s="32">
        <v>4106</v>
      </c>
      <c r="L11" s="32">
        <v>6077</v>
      </c>
      <c r="M11" s="32">
        <v>10053</v>
      </c>
      <c r="N11" s="32">
        <v>19078</v>
      </c>
      <c r="O11" s="32">
        <v>4073</v>
      </c>
      <c r="P11" s="32">
        <v>2538</v>
      </c>
      <c r="Q11" s="32">
        <v>2443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59">
        <f t="shared" si="0"/>
        <v>48368</v>
      </c>
      <c r="AA11" s="51"/>
    </row>
    <row r="12" spans="2:27" s="12" customFormat="1" x14ac:dyDescent="0.2">
      <c r="B12" s="52">
        <v>6</v>
      </c>
      <c r="C12" s="53" t="s">
        <v>22</v>
      </c>
      <c r="D12" s="53">
        <v>55</v>
      </c>
      <c r="E12" s="53" t="s">
        <v>12</v>
      </c>
      <c r="F12" s="53" t="s">
        <v>13</v>
      </c>
      <c r="G12" s="53" t="s">
        <v>36</v>
      </c>
      <c r="H12" s="53" t="s">
        <v>40</v>
      </c>
      <c r="I12" s="4">
        <v>8888207</v>
      </c>
      <c r="J12" s="2" t="s">
        <v>78</v>
      </c>
      <c r="K12" s="32">
        <v>0</v>
      </c>
      <c r="L12" s="32">
        <v>0</v>
      </c>
      <c r="M12" s="32">
        <v>0</v>
      </c>
      <c r="N12" s="32">
        <v>134</v>
      </c>
      <c r="O12" s="32">
        <v>45</v>
      </c>
      <c r="P12" s="32">
        <v>324</v>
      </c>
      <c r="Q12" s="32">
        <v>67</v>
      </c>
      <c r="R12" s="32">
        <v>28748</v>
      </c>
      <c r="S12" s="32">
        <v>29680</v>
      </c>
      <c r="T12" s="32">
        <v>33055</v>
      </c>
      <c r="U12" s="32">
        <v>25295</v>
      </c>
      <c r="V12" s="32">
        <v>30154</v>
      </c>
      <c r="W12" s="59">
        <f t="shared" si="0"/>
        <v>147502</v>
      </c>
      <c r="AA12" s="51"/>
    </row>
    <row r="13" spans="2:27" s="12" customFormat="1" x14ac:dyDescent="0.2">
      <c r="B13" s="52">
        <v>7</v>
      </c>
      <c r="C13" s="53" t="s">
        <v>26</v>
      </c>
      <c r="D13" s="53">
        <v>35</v>
      </c>
      <c r="E13" s="53" t="s">
        <v>12</v>
      </c>
      <c r="F13" s="53" t="s">
        <v>13</v>
      </c>
      <c r="G13" s="53" t="s">
        <v>36</v>
      </c>
      <c r="H13" s="53" t="s">
        <v>40</v>
      </c>
      <c r="I13" s="4">
        <v>8888203</v>
      </c>
      <c r="J13" s="2" t="s">
        <v>77</v>
      </c>
      <c r="K13" s="32">
        <v>27125</v>
      </c>
      <c r="L13" s="32">
        <v>9499</v>
      </c>
      <c r="M13" s="32">
        <v>64199</v>
      </c>
      <c r="N13" s="32">
        <v>49617</v>
      </c>
      <c r="O13" s="32">
        <v>41415</v>
      </c>
      <c r="P13" s="32">
        <v>37199</v>
      </c>
      <c r="Q13" s="32">
        <v>22023</v>
      </c>
      <c r="R13" s="32">
        <v>0</v>
      </c>
      <c r="S13" s="32">
        <v>0</v>
      </c>
      <c r="T13" s="32">
        <v>0</v>
      </c>
      <c r="U13" s="32">
        <v>0</v>
      </c>
      <c r="V13" s="32">
        <v>1169</v>
      </c>
      <c r="W13" s="59">
        <f t="shared" si="0"/>
        <v>252246</v>
      </c>
      <c r="AA13" s="51"/>
    </row>
    <row r="14" spans="2:27" s="12" customFormat="1" x14ac:dyDescent="0.2">
      <c r="B14" s="52">
        <v>8</v>
      </c>
      <c r="C14" s="53" t="s">
        <v>25</v>
      </c>
      <c r="D14" s="53">
        <v>6</v>
      </c>
      <c r="E14" s="53" t="s">
        <v>12</v>
      </c>
      <c r="F14" s="53" t="s">
        <v>13</v>
      </c>
      <c r="G14" s="53" t="s">
        <v>36</v>
      </c>
      <c r="H14" s="53" t="s">
        <v>40</v>
      </c>
      <c r="I14" s="4">
        <v>8888126</v>
      </c>
      <c r="J14" s="2" t="s">
        <v>76</v>
      </c>
      <c r="K14" s="32">
        <v>10668</v>
      </c>
      <c r="L14" s="32">
        <v>13576</v>
      </c>
      <c r="M14" s="32">
        <v>16990</v>
      </c>
      <c r="N14" s="32">
        <v>21740</v>
      </c>
      <c r="O14" s="32">
        <v>19139</v>
      </c>
      <c r="P14" s="32">
        <v>16537</v>
      </c>
      <c r="Q14" s="32">
        <v>10039</v>
      </c>
      <c r="R14" s="32">
        <v>0</v>
      </c>
      <c r="S14" s="32">
        <v>0</v>
      </c>
      <c r="T14" s="32">
        <v>0</v>
      </c>
      <c r="U14" s="32">
        <v>0</v>
      </c>
      <c r="V14" s="32">
        <v>356</v>
      </c>
      <c r="W14" s="59">
        <f t="shared" si="0"/>
        <v>109045</v>
      </c>
      <c r="AA14" s="51"/>
    </row>
    <row r="15" spans="2:27" s="12" customFormat="1" x14ac:dyDescent="0.2">
      <c r="B15" s="52">
        <v>9</v>
      </c>
      <c r="C15" s="53" t="s">
        <v>21</v>
      </c>
      <c r="D15" s="53">
        <v>18</v>
      </c>
      <c r="E15" s="53" t="s">
        <v>94</v>
      </c>
      <c r="F15" s="53" t="s">
        <v>13</v>
      </c>
      <c r="G15" s="53" t="s">
        <v>36</v>
      </c>
      <c r="H15" s="53" t="s">
        <v>40</v>
      </c>
      <c r="I15" s="4" t="s">
        <v>138</v>
      </c>
      <c r="J15" s="2" t="s">
        <v>80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1000</v>
      </c>
      <c r="R15" s="55">
        <v>10000</v>
      </c>
      <c r="S15" s="55">
        <v>10000</v>
      </c>
      <c r="T15" s="55">
        <v>10000</v>
      </c>
      <c r="U15" s="55">
        <v>10000</v>
      </c>
      <c r="V15" s="55">
        <v>5000</v>
      </c>
      <c r="W15" s="59">
        <f t="shared" si="0"/>
        <v>46000</v>
      </c>
      <c r="AA15" s="51"/>
    </row>
    <row r="16" spans="2:27" s="12" customFormat="1" x14ac:dyDescent="0.2">
      <c r="B16" s="52">
        <v>10</v>
      </c>
      <c r="C16" s="53" t="s">
        <v>23</v>
      </c>
      <c r="D16" s="53">
        <v>43</v>
      </c>
      <c r="E16" s="53" t="s">
        <v>12</v>
      </c>
      <c r="F16" s="53" t="s">
        <v>13</v>
      </c>
      <c r="G16" s="53" t="s">
        <v>36</v>
      </c>
      <c r="H16" s="53" t="s">
        <v>40</v>
      </c>
      <c r="I16" s="4">
        <v>8888205</v>
      </c>
      <c r="J16" s="2" t="s">
        <v>75</v>
      </c>
      <c r="K16" s="32">
        <v>9819</v>
      </c>
      <c r="L16" s="32">
        <v>14721</v>
      </c>
      <c r="M16" s="32">
        <v>15920</v>
      </c>
      <c r="N16" s="32">
        <v>17142</v>
      </c>
      <c r="O16" s="32">
        <v>16800</v>
      </c>
      <c r="P16" s="32">
        <v>18348</v>
      </c>
      <c r="Q16" s="32">
        <v>8480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59">
        <f t="shared" si="0"/>
        <v>101230</v>
      </c>
      <c r="AA16" s="51"/>
    </row>
    <row r="17" spans="2:27" s="12" customFormat="1" x14ac:dyDescent="0.2">
      <c r="B17" s="52">
        <v>11</v>
      </c>
      <c r="C17" s="53" t="s">
        <v>27</v>
      </c>
      <c r="D17" s="53">
        <v>2</v>
      </c>
      <c r="E17" s="53" t="s">
        <v>12</v>
      </c>
      <c r="F17" s="53" t="s">
        <v>13</v>
      </c>
      <c r="G17" s="53" t="s">
        <v>36</v>
      </c>
      <c r="H17" s="53" t="s">
        <v>40</v>
      </c>
      <c r="I17" s="5" t="s">
        <v>35</v>
      </c>
      <c r="J17" s="2" t="s">
        <v>74</v>
      </c>
      <c r="K17" s="32">
        <v>21009</v>
      </c>
      <c r="L17" s="32">
        <v>25209</v>
      </c>
      <c r="M17" s="32">
        <v>29761</v>
      </c>
      <c r="N17" s="32">
        <v>43301</v>
      </c>
      <c r="O17" s="32">
        <v>36022</v>
      </c>
      <c r="P17" s="32">
        <v>33688</v>
      </c>
      <c r="Q17" s="32">
        <v>18960</v>
      </c>
      <c r="R17" s="32">
        <v>0</v>
      </c>
      <c r="S17" s="32">
        <v>0</v>
      </c>
      <c r="T17" s="32">
        <v>0</v>
      </c>
      <c r="U17" s="32">
        <v>0</v>
      </c>
      <c r="V17" s="32">
        <v>579</v>
      </c>
      <c r="W17" s="59">
        <f t="shared" si="0"/>
        <v>208529</v>
      </c>
      <c r="AA17" s="51"/>
    </row>
    <row r="18" spans="2:27" s="12" customFormat="1" x14ac:dyDescent="0.2">
      <c r="B18" s="52">
        <v>12</v>
      </c>
      <c r="C18" s="53" t="s">
        <v>24</v>
      </c>
      <c r="D18" s="53">
        <v>6</v>
      </c>
      <c r="E18" s="53" t="s">
        <v>12</v>
      </c>
      <c r="F18" s="53" t="s">
        <v>13</v>
      </c>
      <c r="G18" s="53" t="s">
        <v>36</v>
      </c>
      <c r="H18" s="53" t="s">
        <v>40</v>
      </c>
      <c r="I18" s="4">
        <v>8888226</v>
      </c>
      <c r="J18" s="2" t="s">
        <v>73</v>
      </c>
      <c r="K18" s="32">
        <v>17520</v>
      </c>
      <c r="L18" s="32">
        <v>28750</v>
      </c>
      <c r="M18" s="32">
        <v>39474</v>
      </c>
      <c r="N18" s="32">
        <v>47173</v>
      </c>
      <c r="O18" s="32">
        <v>44697</v>
      </c>
      <c r="P18" s="32">
        <v>41795</v>
      </c>
      <c r="Q18" s="32">
        <v>16713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59">
        <f t="shared" si="0"/>
        <v>236122</v>
      </c>
      <c r="AA18" s="51"/>
    </row>
    <row r="19" spans="2:27" s="12" customFormat="1" x14ac:dyDescent="0.2">
      <c r="B19" s="52">
        <v>13</v>
      </c>
      <c r="C19" s="53" t="s">
        <v>30</v>
      </c>
      <c r="D19" s="53">
        <v>5</v>
      </c>
      <c r="E19" s="53" t="s">
        <v>12</v>
      </c>
      <c r="F19" s="53" t="s">
        <v>13</v>
      </c>
      <c r="G19" s="53" t="s">
        <v>37</v>
      </c>
      <c r="H19" s="53">
        <v>285</v>
      </c>
      <c r="I19" s="5" t="s">
        <v>47</v>
      </c>
      <c r="J19" s="2" t="s">
        <v>86</v>
      </c>
      <c r="K19" s="32">
        <v>71748</v>
      </c>
      <c r="L19" s="32">
        <v>83223</v>
      </c>
      <c r="M19" s="32">
        <v>118528</v>
      </c>
      <c r="N19" s="32">
        <v>141447</v>
      </c>
      <c r="O19" s="32">
        <v>124310</v>
      </c>
      <c r="P19" s="32">
        <v>107598</v>
      </c>
      <c r="Q19" s="32">
        <v>75607</v>
      </c>
      <c r="R19" s="32">
        <v>25445</v>
      </c>
      <c r="S19" s="32">
        <v>19240</v>
      </c>
      <c r="T19" s="32">
        <v>18163</v>
      </c>
      <c r="U19" s="32">
        <v>17398</v>
      </c>
      <c r="V19" s="32">
        <v>20296</v>
      </c>
      <c r="W19" s="59">
        <f t="shared" si="0"/>
        <v>823003</v>
      </c>
      <c r="AA19" s="51"/>
    </row>
    <row r="20" spans="2:27" s="12" customFormat="1" x14ac:dyDescent="0.2">
      <c r="B20" s="52">
        <v>14</v>
      </c>
      <c r="C20" s="53" t="s">
        <v>32</v>
      </c>
      <c r="D20" s="53">
        <v>59</v>
      </c>
      <c r="E20" s="53" t="s">
        <v>12</v>
      </c>
      <c r="F20" s="53" t="s">
        <v>13</v>
      </c>
      <c r="G20" s="53" t="s">
        <v>37</v>
      </c>
      <c r="H20" s="53">
        <v>121</v>
      </c>
      <c r="I20" s="5" t="s">
        <v>49</v>
      </c>
      <c r="J20" s="2" t="s">
        <v>82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1</v>
      </c>
      <c r="R20" s="32">
        <v>56458</v>
      </c>
      <c r="S20" s="32">
        <v>56804</v>
      </c>
      <c r="T20" s="32">
        <v>52813</v>
      </c>
      <c r="U20" s="32">
        <v>50307</v>
      </c>
      <c r="V20" s="32">
        <v>49404</v>
      </c>
      <c r="W20" s="59">
        <f t="shared" si="0"/>
        <v>265787</v>
      </c>
      <c r="AA20" s="51"/>
    </row>
    <row r="21" spans="2:27" s="12" customFormat="1" x14ac:dyDescent="0.2">
      <c r="B21" s="52">
        <v>15</v>
      </c>
      <c r="C21" s="53" t="s">
        <v>28</v>
      </c>
      <c r="D21" s="53">
        <v>5</v>
      </c>
      <c r="E21" s="53" t="s">
        <v>12</v>
      </c>
      <c r="F21" s="53" t="s">
        <v>13</v>
      </c>
      <c r="G21" s="53" t="s">
        <v>37</v>
      </c>
      <c r="H21" s="53">
        <v>132</v>
      </c>
      <c r="I21" s="5" t="s">
        <v>45</v>
      </c>
      <c r="J21" s="2" t="s">
        <v>78</v>
      </c>
      <c r="K21" s="32">
        <v>33711</v>
      </c>
      <c r="L21" s="32">
        <v>40101</v>
      </c>
      <c r="M21" s="32">
        <v>47986</v>
      </c>
      <c r="N21" s="32">
        <v>49577</v>
      </c>
      <c r="O21" s="32">
        <v>46543</v>
      </c>
      <c r="P21" s="32">
        <v>43386</v>
      </c>
      <c r="Q21" s="32">
        <v>32868</v>
      </c>
      <c r="R21" s="32">
        <v>16663</v>
      </c>
      <c r="S21" s="32">
        <v>14631</v>
      </c>
      <c r="T21" s="32">
        <v>12891</v>
      </c>
      <c r="U21" s="32">
        <v>12133</v>
      </c>
      <c r="V21" s="32">
        <v>13842</v>
      </c>
      <c r="W21" s="59">
        <f t="shared" si="0"/>
        <v>364332</v>
      </c>
      <c r="AA21" s="51"/>
    </row>
    <row r="22" spans="2:27" s="12" customFormat="1" x14ac:dyDescent="0.2">
      <c r="B22" s="52">
        <v>16</v>
      </c>
      <c r="C22" s="53" t="s">
        <v>31</v>
      </c>
      <c r="D22" s="53">
        <v>28</v>
      </c>
      <c r="E22" s="53" t="s">
        <v>12</v>
      </c>
      <c r="F22" s="53" t="s">
        <v>13</v>
      </c>
      <c r="G22" s="53" t="s">
        <v>37</v>
      </c>
      <c r="H22" s="53">
        <v>384</v>
      </c>
      <c r="I22" s="5" t="s">
        <v>48</v>
      </c>
      <c r="J22" s="2" t="s">
        <v>83</v>
      </c>
      <c r="K22" s="32">
        <v>105667</v>
      </c>
      <c r="L22" s="32">
        <v>128269</v>
      </c>
      <c r="M22" s="32">
        <v>161321</v>
      </c>
      <c r="N22" s="32">
        <v>158762</v>
      </c>
      <c r="O22" s="32">
        <v>147576</v>
      </c>
      <c r="P22" s="32">
        <v>138629</v>
      </c>
      <c r="Q22" s="32">
        <v>93307</v>
      </c>
      <c r="R22" s="32">
        <v>24611</v>
      </c>
      <c r="S22" s="32">
        <v>20668</v>
      </c>
      <c r="T22" s="32">
        <v>16236</v>
      </c>
      <c r="U22" s="32">
        <v>15312</v>
      </c>
      <c r="V22" s="32">
        <v>23589</v>
      </c>
      <c r="W22" s="59">
        <f t="shared" si="0"/>
        <v>1033947</v>
      </c>
      <c r="AA22" s="51"/>
    </row>
    <row r="23" spans="2:27" s="12" customFormat="1" x14ac:dyDescent="0.2">
      <c r="B23" s="52">
        <v>17</v>
      </c>
      <c r="C23" s="53" t="s">
        <v>29</v>
      </c>
      <c r="D23" s="53">
        <v>24</v>
      </c>
      <c r="E23" s="53" t="s">
        <v>12</v>
      </c>
      <c r="F23" s="53" t="s">
        <v>13</v>
      </c>
      <c r="G23" s="53" t="s">
        <v>37</v>
      </c>
      <c r="H23" s="53">
        <v>121</v>
      </c>
      <c r="I23" s="5" t="s">
        <v>46</v>
      </c>
      <c r="J23" s="2" t="s">
        <v>84</v>
      </c>
      <c r="K23" s="32">
        <v>29386</v>
      </c>
      <c r="L23" s="32">
        <v>36159</v>
      </c>
      <c r="M23" s="32">
        <v>61856</v>
      </c>
      <c r="N23" s="32">
        <v>82431</v>
      </c>
      <c r="O23" s="32">
        <v>62905</v>
      </c>
      <c r="P23" s="32">
        <v>52877</v>
      </c>
      <c r="Q23" s="32">
        <v>37776</v>
      </c>
      <c r="R23" s="32">
        <v>8637</v>
      </c>
      <c r="S23" s="32">
        <v>0</v>
      </c>
      <c r="T23" s="32">
        <v>0</v>
      </c>
      <c r="U23" s="32">
        <v>0</v>
      </c>
      <c r="V23" s="32">
        <v>1847</v>
      </c>
      <c r="W23" s="59">
        <f t="shared" si="0"/>
        <v>373874</v>
      </c>
      <c r="AA23" s="51"/>
    </row>
    <row r="24" spans="2:27" s="12" customFormat="1" x14ac:dyDescent="0.2">
      <c r="B24" s="52">
        <v>18</v>
      </c>
      <c r="C24" s="53" t="s">
        <v>33</v>
      </c>
      <c r="D24" s="53">
        <v>1</v>
      </c>
      <c r="E24" s="53" t="s">
        <v>12</v>
      </c>
      <c r="F24" s="53" t="s">
        <v>13</v>
      </c>
      <c r="G24" s="53" t="s">
        <v>37</v>
      </c>
      <c r="H24" s="53">
        <v>121</v>
      </c>
      <c r="I24" s="5" t="s">
        <v>50</v>
      </c>
      <c r="J24" s="2" t="s">
        <v>85</v>
      </c>
      <c r="K24" s="32">
        <v>18705</v>
      </c>
      <c r="L24" s="32">
        <v>26201</v>
      </c>
      <c r="M24" s="32">
        <v>34254</v>
      </c>
      <c r="N24" s="32">
        <v>40886</v>
      </c>
      <c r="O24" s="32">
        <v>36762</v>
      </c>
      <c r="P24" s="32">
        <v>28305</v>
      </c>
      <c r="Q24" s="32">
        <v>17855</v>
      </c>
      <c r="R24" s="32">
        <v>1612</v>
      </c>
      <c r="S24" s="32">
        <v>0</v>
      </c>
      <c r="T24" s="32">
        <v>0</v>
      </c>
      <c r="U24" s="32">
        <v>0</v>
      </c>
      <c r="V24" s="32">
        <v>0</v>
      </c>
      <c r="W24" s="59">
        <f t="shared" si="0"/>
        <v>204580</v>
      </c>
      <c r="AA24" s="51"/>
    </row>
    <row r="25" spans="2:27" s="12" customFormat="1" ht="13.5" customHeight="1" x14ac:dyDescent="0.2">
      <c r="B25" s="52">
        <v>19</v>
      </c>
      <c r="C25" s="53" t="s">
        <v>34</v>
      </c>
      <c r="D25" s="53">
        <v>64</v>
      </c>
      <c r="E25" s="53" t="s">
        <v>12</v>
      </c>
      <c r="F25" s="53" t="s">
        <v>13</v>
      </c>
      <c r="G25" s="53" t="s">
        <v>38</v>
      </c>
      <c r="H25" s="53">
        <v>1306</v>
      </c>
      <c r="I25" s="5" t="s">
        <v>51</v>
      </c>
      <c r="J25" s="2" t="s">
        <v>87</v>
      </c>
      <c r="K25" s="32">
        <v>336154</v>
      </c>
      <c r="L25" s="32">
        <v>465423</v>
      </c>
      <c r="M25" s="32">
        <v>560645</v>
      </c>
      <c r="N25" s="32">
        <v>614316</v>
      </c>
      <c r="O25" s="32">
        <v>544140</v>
      </c>
      <c r="P25" s="32">
        <v>466086</v>
      </c>
      <c r="Q25" s="32">
        <v>322352</v>
      </c>
      <c r="R25" s="32">
        <v>135971</v>
      </c>
      <c r="S25" s="32">
        <v>114379</v>
      </c>
      <c r="T25" s="32">
        <v>96267</v>
      </c>
      <c r="U25" s="32">
        <v>92410</v>
      </c>
      <c r="V25" s="32">
        <v>102613</v>
      </c>
      <c r="W25" s="60">
        <f t="shared" si="0"/>
        <v>3850756</v>
      </c>
      <c r="AA25" s="51"/>
    </row>
    <row r="26" spans="2:27" s="12" customFormat="1" ht="13.5" thickBot="1" x14ac:dyDescent="0.25">
      <c r="B26" s="64">
        <v>20</v>
      </c>
      <c r="C26" s="54" t="s">
        <v>16</v>
      </c>
      <c r="D26" s="54" t="s">
        <v>44</v>
      </c>
      <c r="E26" s="54" t="s">
        <v>17</v>
      </c>
      <c r="F26" s="54" t="s">
        <v>18</v>
      </c>
      <c r="G26" s="54" t="s">
        <v>38</v>
      </c>
      <c r="H26" s="54">
        <v>1031</v>
      </c>
      <c r="I26" s="61" t="s">
        <v>42</v>
      </c>
      <c r="J26" s="62" t="s">
        <v>88</v>
      </c>
      <c r="K26" s="36">
        <v>252367</v>
      </c>
      <c r="L26" s="36">
        <v>378184</v>
      </c>
      <c r="M26" s="36">
        <v>580941</v>
      </c>
      <c r="N26" s="36">
        <v>351886</v>
      </c>
      <c r="O26" s="36">
        <v>411807</v>
      </c>
      <c r="P26" s="36">
        <v>404492</v>
      </c>
      <c r="Q26" s="36">
        <v>266819</v>
      </c>
      <c r="R26" s="36">
        <v>21000</v>
      </c>
      <c r="S26" s="36">
        <v>0</v>
      </c>
      <c r="T26" s="36">
        <v>0</v>
      </c>
      <c r="U26" s="36">
        <v>0</v>
      </c>
      <c r="V26" s="36">
        <v>0</v>
      </c>
      <c r="W26" s="57">
        <f t="shared" si="0"/>
        <v>2667496</v>
      </c>
      <c r="AA26" s="51"/>
    </row>
    <row r="27" spans="2:27" s="12" customFormat="1" ht="13.5" thickBot="1" x14ac:dyDescent="0.25">
      <c r="H27" s="13"/>
      <c r="I27" s="50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65" t="s">
        <v>71</v>
      </c>
      <c r="W27" s="56">
        <f>SUM(W7:W26)</f>
        <v>10884287</v>
      </c>
    </row>
    <row r="28" spans="2:27" x14ac:dyDescent="0.2">
      <c r="G28" s="49"/>
      <c r="H28" s="9"/>
      <c r="I28" s="9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9"/>
    </row>
    <row r="29" spans="2:27" x14ac:dyDescent="0.2">
      <c r="F29" s="194"/>
      <c r="G29" s="194"/>
      <c r="H29" s="8"/>
      <c r="I29" s="8"/>
      <c r="J29" s="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95"/>
    </row>
    <row r="30" spans="2:27" x14ac:dyDescent="0.2">
      <c r="G30" s="10"/>
      <c r="W30" s="195"/>
    </row>
    <row r="31" spans="2:27" x14ac:dyDescent="0.2">
      <c r="W31" s="195"/>
    </row>
    <row r="32" spans="2:27" x14ac:dyDescent="0.2">
      <c r="C32" s="11"/>
      <c r="D32" s="11"/>
      <c r="E32" s="11"/>
      <c r="F32" s="11"/>
      <c r="G32" s="11"/>
      <c r="W32" s="195"/>
    </row>
    <row r="33" spans="3:23" x14ac:dyDescent="0.2">
      <c r="C33" s="11"/>
      <c r="D33" s="11"/>
      <c r="E33" s="11"/>
      <c r="F33" s="11"/>
      <c r="G33" s="11"/>
      <c r="W33" s="195"/>
    </row>
    <row r="34" spans="3:23" x14ac:dyDescent="0.2">
      <c r="C34" s="11"/>
      <c r="D34" s="11"/>
      <c r="E34" s="11"/>
      <c r="F34" s="11"/>
      <c r="G34" s="11"/>
    </row>
    <row r="35" spans="3:23" x14ac:dyDescent="0.2">
      <c r="C35" s="11"/>
      <c r="D35" s="11"/>
      <c r="E35" s="11"/>
      <c r="F35" s="11"/>
      <c r="G35" s="11"/>
    </row>
    <row r="36" spans="3:23" x14ac:dyDescent="0.2">
      <c r="C36" s="11"/>
      <c r="D36" s="11"/>
      <c r="E36" s="11"/>
      <c r="F36" s="11"/>
      <c r="G36" s="11"/>
    </row>
    <row r="37" spans="3:23" x14ac:dyDescent="0.2">
      <c r="C37" s="11"/>
      <c r="D37" s="11"/>
      <c r="E37" s="11"/>
      <c r="F37" s="11"/>
      <c r="G37" s="11"/>
    </row>
    <row r="38" spans="3:23" x14ac:dyDescent="0.2">
      <c r="C38" s="11"/>
      <c r="D38" s="11"/>
      <c r="E38" s="11"/>
      <c r="F38" s="11"/>
      <c r="G38" s="11"/>
    </row>
    <row r="39" spans="3:23" x14ac:dyDescent="0.2">
      <c r="C39" s="11"/>
      <c r="D39" s="11"/>
      <c r="E39" s="11"/>
      <c r="F39" s="11"/>
      <c r="G39" s="11"/>
    </row>
    <row r="40" spans="3:23" x14ac:dyDescent="0.2">
      <c r="C40" s="11"/>
      <c r="D40" s="11"/>
      <c r="E40" s="11"/>
      <c r="F40" s="11"/>
      <c r="G40" s="11"/>
    </row>
    <row r="41" spans="3:23" x14ac:dyDescent="0.2">
      <c r="C41" s="11"/>
      <c r="D41" s="11"/>
      <c r="E41" s="11"/>
      <c r="F41" s="11"/>
      <c r="G41" s="11"/>
    </row>
    <row r="42" spans="3:23" x14ac:dyDescent="0.2">
      <c r="C42" s="11"/>
      <c r="D42" s="11"/>
      <c r="E42" s="11"/>
      <c r="F42" s="11"/>
      <c r="G42" s="11"/>
    </row>
    <row r="43" spans="3:23" x14ac:dyDescent="0.2">
      <c r="C43" s="11"/>
      <c r="D43" s="11"/>
      <c r="E43" s="11"/>
      <c r="F43" s="11"/>
      <c r="G43" s="11"/>
    </row>
    <row r="44" spans="3:23" x14ac:dyDescent="0.2">
      <c r="C44" s="11"/>
      <c r="D44" s="11"/>
      <c r="E44" s="11"/>
      <c r="F44" s="11"/>
      <c r="G44" s="11"/>
    </row>
    <row r="45" spans="3:23" x14ac:dyDescent="0.2">
      <c r="C45" s="11"/>
      <c r="D45" s="11"/>
      <c r="E45" s="11"/>
      <c r="F45" s="11"/>
      <c r="G45" s="11"/>
    </row>
    <row r="46" spans="3:23" x14ac:dyDescent="0.2">
      <c r="C46" s="11"/>
      <c r="D46" s="11"/>
      <c r="E46" s="11"/>
      <c r="F46" s="11"/>
      <c r="G46" s="11"/>
    </row>
    <row r="47" spans="3:23" x14ac:dyDescent="0.2">
      <c r="C47" s="11"/>
      <c r="D47" s="11"/>
      <c r="E47" s="11"/>
      <c r="F47" s="11"/>
      <c r="G47" s="11"/>
    </row>
    <row r="48" spans="3:23" x14ac:dyDescent="0.2">
      <c r="C48" s="11"/>
      <c r="D48" s="11"/>
      <c r="E48" s="11"/>
      <c r="F48" s="11"/>
      <c r="G48" s="11"/>
    </row>
    <row r="49" spans="3:7" x14ac:dyDescent="0.2">
      <c r="C49" s="11"/>
      <c r="D49" s="11"/>
      <c r="E49" s="11"/>
      <c r="F49" s="11"/>
      <c r="G49" s="11"/>
    </row>
    <row r="50" spans="3:7" x14ac:dyDescent="0.2">
      <c r="C50" s="11"/>
      <c r="D50" s="11"/>
      <c r="E50" s="11"/>
      <c r="F50" s="11"/>
      <c r="G50" s="11"/>
    </row>
  </sheetData>
  <mergeCells count="25">
    <mergeCell ref="F29:G29"/>
    <mergeCell ref="W29:W33"/>
    <mergeCell ref="P4:P6"/>
    <mergeCell ref="S4:S6"/>
    <mergeCell ref="Q4:Q6"/>
    <mergeCell ref="R4:R6"/>
    <mergeCell ref="K4:K6"/>
    <mergeCell ref="L4:L6"/>
    <mergeCell ref="T4:T6"/>
    <mergeCell ref="I4:I6"/>
    <mergeCell ref="N4:N6"/>
    <mergeCell ref="O4:O6"/>
    <mergeCell ref="M4:M6"/>
    <mergeCell ref="H4:H6"/>
    <mergeCell ref="R1:W1"/>
    <mergeCell ref="B3:W3"/>
    <mergeCell ref="B4:B6"/>
    <mergeCell ref="C4:C6"/>
    <mergeCell ref="D4:D6"/>
    <mergeCell ref="V4:V6"/>
    <mergeCell ref="U4:U6"/>
    <mergeCell ref="F4:F6"/>
    <mergeCell ref="G4:G6"/>
    <mergeCell ref="W4:W6"/>
    <mergeCell ref="E4:E6"/>
  </mergeCells>
  <phoneticPr fontId="0" type="noConversion"/>
  <pageMargins left="0.11811023622047245" right="0.11811023622047245" top="0.74803149606299213" bottom="0.74803149606299213" header="0.31496062992125984" footer="0.31496062992125984"/>
  <pageSetup paperSize="8" scale="9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00B0F0"/>
  </sheetPr>
  <dimension ref="B1:AK52"/>
  <sheetViews>
    <sheetView topLeftCell="B4" zoomScaleNormal="100" workbookViewId="0">
      <selection activeCell="M27" sqref="M27"/>
    </sheetView>
  </sheetViews>
  <sheetFormatPr defaultRowHeight="12.75" x14ac:dyDescent="0.2"/>
  <cols>
    <col min="1" max="1" width="0" style="7" hidden="1" customWidth="1"/>
    <col min="2" max="2" width="9.140625" style="7"/>
    <col min="3" max="3" width="24.5703125" style="7" bestFit="1" customWidth="1"/>
    <col min="4" max="4" width="9.140625" style="7"/>
    <col min="5" max="5" width="0" style="7" hidden="1" customWidth="1"/>
    <col min="6" max="6" width="12.5703125" style="7" bestFit="1" customWidth="1"/>
    <col min="7" max="7" width="11.28515625" style="7" customWidth="1"/>
    <col min="8" max="8" width="12.5703125" style="7" customWidth="1"/>
    <col min="9" max="9" width="110.28515625" style="7" hidden="1" customWidth="1"/>
    <col min="10" max="10" width="10.7109375" style="7" hidden="1" customWidth="1"/>
    <col min="11" max="18" width="0" style="7" hidden="1" customWidth="1"/>
    <col min="19" max="19" width="12.28515625" style="7" hidden="1" customWidth="1"/>
    <col min="20" max="26" width="0" style="7" hidden="1" customWidth="1"/>
    <col min="27" max="27" width="1.7109375" style="7" hidden="1" customWidth="1"/>
    <col min="28" max="28" width="23" style="7" customWidth="1"/>
    <col min="29" max="29" width="34.140625" style="7" customWidth="1"/>
    <col min="30" max="30" width="16.5703125" style="7" customWidth="1"/>
    <col min="31" max="34" width="29" style="7" customWidth="1"/>
    <col min="35" max="35" width="24.140625" style="7" customWidth="1"/>
    <col min="36" max="16384" width="9.140625" style="7"/>
  </cols>
  <sheetData>
    <row r="1" spans="2:37" ht="18" x14ac:dyDescent="0.25">
      <c r="AC1" s="180" t="s">
        <v>117</v>
      </c>
      <c r="AD1" s="180"/>
      <c r="AE1" s="180"/>
      <c r="AF1" s="180"/>
      <c r="AG1" s="180"/>
      <c r="AH1" s="180"/>
      <c r="AI1" s="180"/>
    </row>
    <row r="2" spans="2:37" ht="13.5" thickBot="1" x14ac:dyDescent="0.25"/>
    <row r="3" spans="2:37" s="12" customFormat="1" ht="18.75" thickBot="1" x14ac:dyDescent="0.25">
      <c r="B3" s="218" t="s">
        <v>114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20"/>
    </row>
    <row r="4" spans="2:37" s="12" customFormat="1" ht="18.75" thickBot="1" x14ac:dyDescent="0.25">
      <c r="B4" s="208" t="s">
        <v>0</v>
      </c>
      <c r="C4" s="208" t="s">
        <v>72</v>
      </c>
      <c r="D4" s="202" t="s">
        <v>3</v>
      </c>
      <c r="E4" s="79"/>
      <c r="F4" s="208" t="s">
        <v>6</v>
      </c>
      <c r="G4" s="202" t="s">
        <v>7</v>
      </c>
      <c r="H4" s="208" t="s">
        <v>8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208" t="s">
        <v>105</v>
      </c>
      <c r="AC4" s="213" t="s">
        <v>119</v>
      </c>
      <c r="AD4" s="214"/>
      <c r="AE4" s="214"/>
      <c r="AF4" s="214"/>
      <c r="AG4" s="214"/>
      <c r="AH4" s="214"/>
      <c r="AI4" s="215"/>
    </row>
    <row r="5" spans="2:37" s="12" customFormat="1" ht="12.75" customHeight="1" x14ac:dyDescent="0.2">
      <c r="B5" s="209"/>
      <c r="C5" s="209"/>
      <c r="D5" s="203"/>
      <c r="E5" s="221" t="s">
        <v>4</v>
      </c>
      <c r="F5" s="209"/>
      <c r="G5" s="203"/>
      <c r="H5" s="209"/>
      <c r="I5" s="80"/>
      <c r="J5" s="230" t="s">
        <v>53</v>
      </c>
      <c r="K5" s="230" t="s">
        <v>54</v>
      </c>
      <c r="L5" s="224" t="s">
        <v>57</v>
      </c>
      <c r="M5" s="224" t="s">
        <v>58</v>
      </c>
      <c r="N5" s="224" t="s">
        <v>59</v>
      </c>
      <c r="O5" s="224" t="s">
        <v>60</v>
      </c>
      <c r="P5" s="224" t="s">
        <v>61</v>
      </c>
      <c r="Q5" s="224" t="s">
        <v>62</v>
      </c>
      <c r="R5" s="224" t="s">
        <v>63</v>
      </c>
      <c r="S5" s="224" t="s">
        <v>64</v>
      </c>
      <c r="T5" s="224" t="s">
        <v>65</v>
      </c>
      <c r="U5" s="224" t="s">
        <v>66</v>
      </c>
      <c r="V5" s="230" t="s">
        <v>55</v>
      </c>
      <c r="W5" s="230" t="s">
        <v>56</v>
      </c>
      <c r="X5" s="224" t="s">
        <v>67</v>
      </c>
      <c r="Y5" s="224" t="s">
        <v>68</v>
      </c>
      <c r="Z5" s="224" t="s">
        <v>69</v>
      </c>
      <c r="AA5" s="244" t="s">
        <v>70</v>
      </c>
      <c r="AB5" s="209"/>
      <c r="AC5" s="191" t="s">
        <v>118</v>
      </c>
      <c r="AD5" s="208" t="s">
        <v>90</v>
      </c>
      <c r="AE5" s="208" t="s">
        <v>115</v>
      </c>
      <c r="AF5" s="234" t="s">
        <v>120</v>
      </c>
      <c r="AG5" s="202"/>
      <c r="AH5" s="191"/>
      <c r="AI5" s="216" t="s">
        <v>127</v>
      </c>
    </row>
    <row r="6" spans="2:37" s="12" customFormat="1" ht="12.75" customHeight="1" thickBot="1" x14ac:dyDescent="0.25">
      <c r="B6" s="209"/>
      <c r="C6" s="209"/>
      <c r="D6" s="203"/>
      <c r="E6" s="222"/>
      <c r="F6" s="209"/>
      <c r="G6" s="203"/>
      <c r="H6" s="209"/>
      <c r="I6" s="81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45"/>
      <c r="AB6" s="209"/>
      <c r="AC6" s="192"/>
      <c r="AD6" s="209"/>
      <c r="AE6" s="209"/>
      <c r="AF6" s="235"/>
      <c r="AG6" s="204"/>
      <c r="AH6" s="193"/>
      <c r="AI6" s="217"/>
    </row>
    <row r="7" spans="2:37" s="12" customFormat="1" ht="17.25" customHeight="1" thickBot="1" x14ac:dyDescent="0.25">
      <c r="B7" s="209"/>
      <c r="C7" s="209"/>
      <c r="D7" s="203"/>
      <c r="E7" s="223"/>
      <c r="F7" s="209"/>
      <c r="G7" s="203"/>
      <c r="H7" s="209"/>
      <c r="I7" s="81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46"/>
      <c r="AB7" s="209"/>
      <c r="AC7" s="192"/>
      <c r="AD7" s="209"/>
      <c r="AE7" s="209"/>
      <c r="AF7" s="211" t="s">
        <v>121</v>
      </c>
      <c r="AG7" s="212"/>
      <c r="AH7" s="82" t="s">
        <v>122</v>
      </c>
      <c r="AI7" s="217"/>
    </row>
    <row r="8" spans="2:37" s="12" customFormat="1" ht="12.75" customHeight="1" x14ac:dyDescent="0.2">
      <c r="B8" s="209"/>
      <c r="C8" s="209"/>
      <c r="D8" s="203"/>
      <c r="E8" s="223"/>
      <c r="F8" s="209"/>
      <c r="G8" s="203"/>
      <c r="H8" s="209"/>
      <c r="I8" s="81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46"/>
      <c r="AB8" s="209"/>
      <c r="AC8" s="192"/>
      <c r="AD8" s="209"/>
      <c r="AE8" s="209"/>
      <c r="AF8" s="208" t="s">
        <v>123</v>
      </c>
      <c r="AG8" s="208" t="s">
        <v>125</v>
      </c>
      <c r="AH8" s="208" t="s">
        <v>124</v>
      </c>
      <c r="AI8" s="217"/>
    </row>
    <row r="9" spans="2:37" s="12" customFormat="1" ht="13.5" thickBot="1" x14ac:dyDescent="0.25">
      <c r="B9" s="210"/>
      <c r="C9" s="210"/>
      <c r="D9" s="204"/>
      <c r="E9" s="223"/>
      <c r="F9" s="210"/>
      <c r="G9" s="204"/>
      <c r="H9" s="210"/>
      <c r="I9" s="81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46"/>
      <c r="AB9" s="210"/>
      <c r="AC9" s="192"/>
      <c r="AD9" s="209"/>
      <c r="AE9" s="209"/>
      <c r="AF9" s="210"/>
      <c r="AG9" s="210"/>
      <c r="AH9" s="210"/>
      <c r="AI9" s="217"/>
    </row>
    <row r="10" spans="2:37" s="12" customFormat="1" ht="13.5" thickBot="1" x14ac:dyDescent="0.25">
      <c r="B10" s="42" t="s">
        <v>40</v>
      </c>
      <c r="C10" s="43">
        <v>1</v>
      </c>
      <c r="D10" s="43">
        <v>2</v>
      </c>
      <c r="E10" s="43"/>
      <c r="F10" s="43">
        <v>3</v>
      </c>
      <c r="G10" s="43">
        <v>4</v>
      </c>
      <c r="H10" s="43">
        <v>5</v>
      </c>
      <c r="I10" s="43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5"/>
      <c r="AB10" s="43">
        <v>6</v>
      </c>
      <c r="AC10" s="43">
        <v>7</v>
      </c>
      <c r="AD10" s="48">
        <v>8</v>
      </c>
      <c r="AE10" s="43">
        <v>9</v>
      </c>
      <c r="AF10" s="48">
        <v>10</v>
      </c>
      <c r="AG10" s="43">
        <v>11</v>
      </c>
      <c r="AH10" s="48">
        <v>12</v>
      </c>
      <c r="AI10" s="43">
        <v>13</v>
      </c>
    </row>
    <row r="11" spans="2:37" s="19" customFormat="1" ht="12.75" customHeight="1" x14ac:dyDescent="0.2">
      <c r="B11" s="66">
        <v>1</v>
      </c>
      <c r="C11" s="67" t="s">
        <v>20</v>
      </c>
      <c r="D11" s="67">
        <v>40</v>
      </c>
      <c r="E11" s="67" t="s">
        <v>12</v>
      </c>
      <c r="F11" s="67" t="s">
        <v>13</v>
      </c>
      <c r="G11" s="67" t="s">
        <v>14</v>
      </c>
      <c r="H11" s="67" t="s">
        <v>40</v>
      </c>
      <c r="I11" s="68" t="s">
        <v>79</v>
      </c>
      <c r="J11" s="69">
        <v>3540</v>
      </c>
      <c r="K11" s="69">
        <v>2238</v>
      </c>
      <c r="L11" s="69">
        <v>2907</v>
      </c>
      <c r="M11" s="69">
        <v>2443</v>
      </c>
      <c r="N11" s="69">
        <v>2957</v>
      </c>
      <c r="O11" s="69">
        <v>0</v>
      </c>
      <c r="P11" s="69">
        <v>0</v>
      </c>
      <c r="Q11" s="69">
        <v>2295</v>
      </c>
      <c r="R11" s="69">
        <v>3963</v>
      </c>
      <c r="S11" s="69">
        <v>2499</v>
      </c>
      <c r="T11" s="69">
        <v>2398</v>
      </c>
      <c r="U11" s="69">
        <v>3175</v>
      </c>
      <c r="V11" s="69">
        <v>3540</v>
      </c>
      <c r="W11" s="69">
        <v>2238</v>
      </c>
      <c r="X11" s="69">
        <v>2907</v>
      </c>
      <c r="Y11" s="69">
        <v>2443</v>
      </c>
      <c r="Z11" s="69">
        <v>2957</v>
      </c>
      <c r="AA11" s="70">
        <v>0</v>
      </c>
      <c r="AB11" s="71">
        <f>'Wykaz Kotłowni Załącznik nr 1'!W7</f>
        <v>28415</v>
      </c>
      <c r="AC11" s="231"/>
      <c r="AD11" s="72"/>
      <c r="AE11" s="73"/>
      <c r="AF11" s="76"/>
      <c r="AG11" s="76"/>
      <c r="AH11" s="76"/>
      <c r="AI11" s="74"/>
      <c r="AK11" s="20"/>
    </row>
    <row r="12" spans="2:37" s="19" customFormat="1" ht="15.75" x14ac:dyDescent="0.25">
      <c r="B12" s="29">
        <v>2</v>
      </c>
      <c r="C12" s="30" t="s">
        <v>11</v>
      </c>
      <c r="D12" s="30">
        <v>1</v>
      </c>
      <c r="E12" s="30" t="s">
        <v>12</v>
      </c>
      <c r="F12" s="30" t="s">
        <v>13</v>
      </c>
      <c r="G12" s="30" t="s">
        <v>14</v>
      </c>
      <c r="H12" s="30" t="s">
        <v>40</v>
      </c>
      <c r="I12" s="31" t="s">
        <v>81</v>
      </c>
      <c r="J12" s="32">
        <v>0</v>
      </c>
      <c r="K12" s="32">
        <v>0</v>
      </c>
      <c r="L12" s="32">
        <v>0</v>
      </c>
      <c r="M12" s="32">
        <v>9361</v>
      </c>
      <c r="N12" s="32">
        <v>6636</v>
      </c>
      <c r="O12" s="32">
        <v>5044</v>
      </c>
      <c r="P12" s="32">
        <v>4226</v>
      </c>
      <c r="Q12" s="32">
        <v>4493</v>
      </c>
      <c r="R12" s="32">
        <v>1199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9361</v>
      </c>
      <c r="Z12" s="32">
        <v>6636</v>
      </c>
      <c r="AA12" s="33">
        <v>5044</v>
      </c>
      <c r="AB12" s="41">
        <f>'Wykaz Kotłowni Załącznik nr 1'!W8</f>
        <v>30959</v>
      </c>
      <c r="AC12" s="232"/>
      <c r="AD12" s="46"/>
      <c r="AE12" s="46"/>
      <c r="AF12" s="46"/>
      <c r="AG12" s="46"/>
      <c r="AH12" s="46"/>
      <c r="AI12" s="21"/>
      <c r="AK12" s="20"/>
    </row>
    <row r="13" spans="2:37" s="19" customFormat="1" ht="15.75" x14ac:dyDescent="0.25">
      <c r="B13" s="29">
        <v>3</v>
      </c>
      <c r="C13" s="30" t="s">
        <v>15</v>
      </c>
      <c r="D13" s="30">
        <v>11</v>
      </c>
      <c r="E13" s="30" t="s">
        <v>12</v>
      </c>
      <c r="F13" s="30" t="s">
        <v>13</v>
      </c>
      <c r="G13" s="30" t="s">
        <v>14</v>
      </c>
      <c r="H13" s="30" t="s">
        <v>40</v>
      </c>
      <c r="I13" s="31" t="s">
        <v>80</v>
      </c>
      <c r="J13" s="32">
        <v>10587</v>
      </c>
      <c r="K13" s="32">
        <v>10524</v>
      </c>
      <c r="L13" s="32">
        <v>4756</v>
      </c>
      <c r="M13" s="32">
        <v>4136</v>
      </c>
      <c r="N13" s="32">
        <v>1421</v>
      </c>
      <c r="O13" s="32">
        <v>0</v>
      </c>
      <c r="P13" s="32">
        <v>0</v>
      </c>
      <c r="Q13" s="32">
        <v>0</v>
      </c>
      <c r="R13" s="32">
        <v>0</v>
      </c>
      <c r="S13" s="32">
        <v>4668</v>
      </c>
      <c r="T13" s="32">
        <v>6696</v>
      </c>
      <c r="U13" s="32">
        <v>12288</v>
      </c>
      <c r="V13" s="32">
        <v>10587</v>
      </c>
      <c r="W13" s="32">
        <v>10524</v>
      </c>
      <c r="X13" s="32">
        <v>4756</v>
      </c>
      <c r="Y13" s="32">
        <v>4136</v>
      </c>
      <c r="Z13" s="32">
        <v>1421</v>
      </c>
      <c r="AA13" s="33">
        <v>0</v>
      </c>
      <c r="AB13" s="41">
        <f>'Wykaz Kotłowni Załącznik nr 1'!W9</f>
        <v>55076</v>
      </c>
      <c r="AC13" s="232"/>
      <c r="AD13" s="46"/>
      <c r="AE13" s="46"/>
      <c r="AF13" s="46"/>
      <c r="AG13" s="46"/>
      <c r="AH13" s="46"/>
      <c r="AI13" s="21"/>
      <c r="AK13" s="20"/>
    </row>
    <row r="14" spans="2:37" s="19" customFormat="1" ht="15.75" x14ac:dyDescent="0.25">
      <c r="B14" s="29">
        <v>4</v>
      </c>
      <c r="C14" s="30" t="s">
        <v>21</v>
      </c>
      <c r="D14" s="30">
        <v>1</v>
      </c>
      <c r="E14" s="30" t="s">
        <v>12</v>
      </c>
      <c r="F14" s="30" t="s">
        <v>13</v>
      </c>
      <c r="G14" s="30" t="s">
        <v>14</v>
      </c>
      <c r="H14" s="30" t="s">
        <v>40</v>
      </c>
      <c r="I14" s="31" t="s">
        <v>80</v>
      </c>
      <c r="J14" s="32">
        <v>169</v>
      </c>
      <c r="K14" s="32">
        <v>4393</v>
      </c>
      <c r="L14" s="32">
        <v>2754</v>
      </c>
      <c r="M14" s="32">
        <v>56</v>
      </c>
      <c r="N14" s="32">
        <v>8726</v>
      </c>
      <c r="O14" s="32">
        <v>10066</v>
      </c>
      <c r="P14" s="32">
        <v>8568</v>
      </c>
      <c r="Q14" s="32">
        <v>7792</v>
      </c>
      <c r="R14" s="32">
        <v>1812</v>
      </c>
      <c r="S14" s="32">
        <v>0</v>
      </c>
      <c r="T14" s="32">
        <v>0</v>
      </c>
      <c r="U14" s="32">
        <v>0</v>
      </c>
      <c r="V14" s="32">
        <v>169</v>
      </c>
      <c r="W14" s="32">
        <v>4393</v>
      </c>
      <c r="X14" s="32">
        <v>2754</v>
      </c>
      <c r="Y14" s="32">
        <v>56</v>
      </c>
      <c r="Z14" s="32">
        <v>8726</v>
      </c>
      <c r="AA14" s="33">
        <v>10066</v>
      </c>
      <c r="AB14" s="41">
        <f>'Wykaz Kotłowni Załącznik nr 1'!W10</f>
        <v>37020</v>
      </c>
      <c r="AC14" s="232"/>
      <c r="AD14" s="46"/>
      <c r="AE14" s="46"/>
      <c r="AF14" s="46"/>
      <c r="AG14" s="46"/>
      <c r="AH14" s="46"/>
      <c r="AI14" s="21"/>
      <c r="AK14" s="20"/>
    </row>
    <row r="15" spans="2:37" s="19" customFormat="1" ht="15.75" x14ac:dyDescent="0.25">
      <c r="B15" s="29">
        <v>5</v>
      </c>
      <c r="C15" s="30" t="s">
        <v>19</v>
      </c>
      <c r="D15" s="30">
        <v>36</v>
      </c>
      <c r="E15" s="30" t="s">
        <v>12</v>
      </c>
      <c r="F15" s="30" t="s">
        <v>13</v>
      </c>
      <c r="G15" s="30" t="s">
        <v>14</v>
      </c>
      <c r="H15" s="30" t="s">
        <v>40</v>
      </c>
      <c r="I15" s="31" t="s">
        <v>79</v>
      </c>
      <c r="J15" s="32">
        <v>19078</v>
      </c>
      <c r="K15" s="32">
        <v>4073</v>
      </c>
      <c r="L15" s="32">
        <v>2538</v>
      </c>
      <c r="M15" s="32">
        <v>2443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4106</v>
      </c>
      <c r="T15" s="32">
        <v>6077</v>
      </c>
      <c r="U15" s="32">
        <v>10053</v>
      </c>
      <c r="V15" s="32">
        <v>19078</v>
      </c>
      <c r="W15" s="32">
        <v>4073</v>
      </c>
      <c r="X15" s="32">
        <v>2538</v>
      </c>
      <c r="Y15" s="32">
        <v>2443</v>
      </c>
      <c r="Z15" s="32">
        <v>0</v>
      </c>
      <c r="AA15" s="33">
        <v>0</v>
      </c>
      <c r="AB15" s="41">
        <f>'Wykaz Kotłowni Załącznik nr 1'!W11</f>
        <v>48368</v>
      </c>
      <c r="AC15" s="232"/>
      <c r="AD15" s="46"/>
      <c r="AE15" s="46"/>
      <c r="AF15" s="46"/>
      <c r="AG15" s="46"/>
      <c r="AH15" s="46"/>
      <c r="AI15" s="21"/>
      <c r="AK15" s="20"/>
    </row>
    <row r="16" spans="2:37" s="19" customFormat="1" ht="15.75" x14ac:dyDescent="0.25">
      <c r="B16" s="29">
        <v>6</v>
      </c>
      <c r="C16" s="30" t="s">
        <v>22</v>
      </c>
      <c r="D16" s="30">
        <v>55</v>
      </c>
      <c r="E16" s="30" t="s">
        <v>12</v>
      </c>
      <c r="F16" s="30" t="s">
        <v>13</v>
      </c>
      <c r="G16" s="30" t="s">
        <v>36</v>
      </c>
      <c r="H16" s="30" t="s">
        <v>40</v>
      </c>
      <c r="I16" s="31" t="s">
        <v>78</v>
      </c>
      <c r="J16" s="32">
        <v>134</v>
      </c>
      <c r="K16" s="32">
        <v>45</v>
      </c>
      <c r="L16" s="32">
        <v>324</v>
      </c>
      <c r="M16" s="32">
        <v>67</v>
      </c>
      <c r="N16" s="32">
        <v>28748</v>
      </c>
      <c r="O16" s="32">
        <v>29680</v>
      </c>
      <c r="P16" s="32">
        <v>33055</v>
      </c>
      <c r="Q16" s="32">
        <v>25295</v>
      </c>
      <c r="R16" s="32">
        <v>30154</v>
      </c>
      <c r="S16" s="32">
        <v>0</v>
      </c>
      <c r="T16" s="32">
        <v>0</v>
      </c>
      <c r="U16" s="32">
        <v>0</v>
      </c>
      <c r="V16" s="32">
        <v>134</v>
      </c>
      <c r="W16" s="32">
        <v>45</v>
      </c>
      <c r="X16" s="32">
        <v>324</v>
      </c>
      <c r="Y16" s="32">
        <v>67</v>
      </c>
      <c r="Z16" s="32">
        <v>28748</v>
      </c>
      <c r="AA16" s="33">
        <v>29680</v>
      </c>
      <c r="AB16" s="41">
        <f>'Wykaz Kotłowni Załącznik nr 1'!W12</f>
        <v>147502</v>
      </c>
      <c r="AC16" s="232"/>
      <c r="AD16" s="46"/>
      <c r="AE16" s="46"/>
      <c r="AF16" s="46"/>
      <c r="AG16" s="46"/>
      <c r="AH16" s="46"/>
      <c r="AI16" s="21"/>
      <c r="AK16" s="20"/>
    </row>
    <row r="17" spans="2:37" s="19" customFormat="1" ht="15.75" x14ac:dyDescent="0.25">
      <c r="B17" s="29">
        <v>7</v>
      </c>
      <c r="C17" s="30" t="s">
        <v>26</v>
      </c>
      <c r="D17" s="30">
        <v>35</v>
      </c>
      <c r="E17" s="30" t="s">
        <v>12</v>
      </c>
      <c r="F17" s="30" t="s">
        <v>13</v>
      </c>
      <c r="G17" s="30" t="s">
        <v>36</v>
      </c>
      <c r="H17" s="30" t="s">
        <v>40</v>
      </c>
      <c r="I17" s="31" t="s">
        <v>77</v>
      </c>
      <c r="J17" s="32">
        <v>49617</v>
      </c>
      <c r="K17" s="32">
        <v>41415</v>
      </c>
      <c r="L17" s="32">
        <v>37199</v>
      </c>
      <c r="M17" s="32">
        <v>22023</v>
      </c>
      <c r="N17" s="32">
        <v>0</v>
      </c>
      <c r="O17" s="32">
        <v>0</v>
      </c>
      <c r="P17" s="32">
        <v>0</v>
      </c>
      <c r="Q17" s="32">
        <v>0</v>
      </c>
      <c r="R17" s="32">
        <v>1169</v>
      </c>
      <c r="S17" s="32">
        <v>27125</v>
      </c>
      <c r="T17" s="32">
        <v>9499</v>
      </c>
      <c r="U17" s="32">
        <v>64199</v>
      </c>
      <c r="V17" s="32">
        <v>49617</v>
      </c>
      <c r="W17" s="32">
        <v>41415</v>
      </c>
      <c r="X17" s="32">
        <v>37199</v>
      </c>
      <c r="Y17" s="32">
        <v>22023</v>
      </c>
      <c r="Z17" s="32">
        <v>0</v>
      </c>
      <c r="AA17" s="33">
        <v>0</v>
      </c>
      <c r="AB17" s="41">
        <f>'Wykaz Kotłowni Załącznik nr 1'!W13</f>
        <v>252246</v>
      </c>
      <c r="AC17" s="232"/>
      <c r="AD17" s="46"/>
      <c r="AE17" s="46"/>
      <c r="AF17" s="46"/>
      <c r="AG17" s="46"/>
      <c r="AH17" s="46"/>
      <c r="AI17" s="21"/>
      <c r="AK17" s="20"/>
    </row>
    <row r="18" spans="2:37" s="19" customFormat="1" ht="15.75" x14ac:dyDescent="0.25">
      <c r="B18" s="29">
        <v>8</v>
      </c>
      <c r="C18" s="30" t="s">
        <v>25</v>
      </c>
      <c r="D18" s="30">
        <v>6</v>
      </c>
      <c r="E18" s="30" t="s">
        <v>12</v>
      </c>
      <c r="F18" s="30" t="s">
        <v>13</v>
      </c>
      <c r="G18" s="30" t="s">
        <v>36</v>
      </c>
      <c r="H18" s="30" t="s">
        <v>40</v>
      </c>
      <c r="I18" s="31" t="s">
        <v>76</v>
      </c>
      <c r="J18" s="32">
        <v>21740</v>
      </c>
      <c r="K18" s="32">
        <v>19139</v>
      </c>
      <c r="L18" s="32">
        <v>16537</v>
      </c>
      <c r="M18" s="32">
        <v>10039</v>
      </c>
      <c r="N18" s="32">
        <v>0</v>
      </c>
      <c r="O18" s="32">
        <v>0</v>
      </c>
      <c r="P18" s="32">
        <v>0</v>
      </c>
      <c r="Q18" s="32">
        <v>0</v>
      </c>
      <c r="R18" s="32">
        <v>356</v>
      </c>
      <c r="S18" s="32">
        <v>10668</v>
      </c>
      <c r="T18" s="32">
        <v>13576</v>
      </c>
      <c r="U18" s="32">
        <v>16990</v>
      </c>
      <c r="V18" s="32">
        <v>21740</v>
      </c>
      <c r="W18" s="32">
        <v>19139</v>
      </c>
      <c r="X18" s="32">
        <v>16537</v>
      </c>
      <c r="Y18" s="32">
        <v>10039</v>
      </c>
      <c r="Z18" s="32">
        <v>0</v>
      </c>
      <c r="AA18" s="33">
        <v>0</v>
      </c>
      <c r="AB18" s="41">
        <f>'Wykaz Kotłowni Załącznik nr 1'!W14</f>
        <v>109045</v>
      </c>
      <c r="AC18" s="232"/>
      <c r="AD18" s="46"/>
      <c r="AE18" s="46"/>
      <c r="AF18" s="46"/>
      <c r="AG18" s="46"/>
      <c r="AH18" s="46"/>
      <c r="AI18" s="21"/>
      <c r="AK18" s="20"/>
    </row>
    <row r="19" spans="2:37" s="19" customFormat="1" ht="15.75" x14ac:dyDescent="0.25">
      <c r="B19" s="29">
        <v>9</v>
      </c>
      <c r="C19" s="30" t="s">
        <v>21</v>
      </c>
      <c r="D19" s="30">
        <v>18</v>
      </c>
      <c r="E19" s="30"/>
      <c r="F19" s="30" t="s">
        <v>13</v>
      </c>
      <c r="G19" s="30" t="s">
        <v>36</v>
      </c>
      <c r="H19" s="30"/>
      <c r="I19" s="31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/>
      <c r="AB19" s="41">
        <f>'Wykaz Kotłowni Załącznik nr 1'!W15</f>
        <v>46000</v>
      </c>
      <c r="AC19" s="232"/>
      <c r="AD19" s="46"/>
      <c r="AE19" s="46"/>
      <c r="AF19" s="46"/>
      <c r="AG19" s="46"/>
      <c r="AH19" s="46"/>
      <c r="AI19" s="21"/>
      <c r="AK19" s="20"/>
    </row>
    <row r="20" spans="2:37" s="19" customFormat="1" ht="15.75" x14ac:dyDescent="0.25">
      <c r="B20" s="29">
        <v>10</v>
      </c>
      <c r="C20" s="30" t="s">
        <v>23</v>
      </c>
      <c r="D20" s="30">
        <v>43</v>
      </c>
      <c r="E20" s="30" t="s">
        <v>12</v>
      </c>
      <c r="F20" s="30" t="s">
        <v>13</v>
      </c>
      <c r="G20" s="30" t="s">
        <v>36</v>
      </c>
      <c r="H20" s="30" t="s">
        <v>40</v>
      </c>
      <c r="I20" s="31" t="s">
        <v>75</v>
      </c>
      <c r="J20" s="32">
        <v>17142</v>
      </c>
      <c r="K20" s="32">
        <v>16800</v>
      </c>
      <c r="L20" s="32">
        <v>18348</v>
      </c>
      <c r="M20" s="32">
        <v>8480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9819</v>
      </c>
      <c r="T20" s="32">
        <v>14721</v>
      </c>
      <c r="U20" s="32">
        <v>15920</v>
      </c>
      <c r="V20" s="32">
        <v>17142</v>
      </c>
      <c r="W20" s="32">
        <v>16800</v>
      </c>
      <c r="X20" s="32">
        <v>18348</v>
      </c>
      <c r="Y20" s="32">
        <v>8480</v>
      </c>
      <c r="Z20" s="32">
        <v>0</v>
      </c>
      <c r="AA20" s="33">
        <v>0</v>
      </c>
      <c r="AB20" s="41">
        <f>'Wykaz Kotłowni Załącznik nr 1'!W16</f>
        <v>101230</v>
      </c>
      <c r="AC20" s="232"/>
      <c r="AD20" s="46"/>
      <c r="AE20" s="46"/>
      <c r="AF20" s="46"/>
      <c r="AG20" s="46"/>
      <c r="AH20" s="46"/>
      <c r="AI20" s="21"/>
      <c r="AK20" s="20"/>
    </row>
    <row r="21" spans="2:37" s="19" customFormat="1" ht="15.75" x14ac:dyDescent="0.25">
      <c r="B21" s="29">
        <v>11</v>
      </c>
      <c r="C21" s="30" t="s">
        <v>27</v>
      </c>
      <c r="D21" s="30">
        <v>2</v>
      </c>
      <c r="E21" s="30" t="s">
        <v>12</v>
      </c>
      <c r="F21" s="30" t="s">
        <v>13</v>
      </c>
      <c r="G21" s="30" t="s">
        <v>36</v>
      </c>
      <c r="H21" s="30" t="s">
        <v>40</v>
      </c>
      <c r="I21" s="31" t="s">
        <v>74</v>
      </c>
      <c r="J21" s="32">
        <v>43301</v>
      </c>
      <c r="K21" s="32">
        <v>36022</v>
      </c>
      <c r="L21" s="32">
        <v>33688</v>
      </c>
      <c r="M21" s="32">
        <v>18960</v>
      </c>
      <c r="N21" s="32">
        <v>0</v>
      </c>
      <c r="O21" s="32">
        <v>0</v>
      </c>
      <c r="P21" s="32">
        <v>0</v>
      </c>
      <c r="Q21" s="32">
        <v>0</v>
      </c>
      <c r="R21" s="32">
        <v>579</v>
      </c>
      <c r="S21" s="32">
        <v>21009</v>
      </c>
      <c r="T21" s="32">
        <v>25209</v>
      </c>
      <c r="U21" s="32">
        <v>29761</v>
      </c>
      <c r="V21" s="32">
        <v>43301</v>
      </c>
      <c r="W21" s="32">
        <v>36022</v>
      </c>
      <c r="X21" s="32">
        <v>33688</v>
      </c>
      <c r="Y21" s="32">
        <v>18960</v>
      </c>
      <c r="Z21" s="32">
        <v>0</v>
      </c>
      <c r="AA21" s="33">
        <v>0</v>
      </c>
      <c r="AB21" s="41">
        <f>'Wykaz Kotłowni Załącznik nr 1'!W17</f>
        <v>208529</v>
      </c>
      <c r="AC21" s="232"/>
      <c r="AD21" s="46"/>
      <c r="AE21" s="46"/>
      <c r="AF21" s="46"/>
      <c r="AG21" s="46"/>
      <c r="AH21" s="46"/>
      <c r="AI21" s="21"/>
      <c r="AK21" s="20"/>
    </row>
    <row r="22" spans="2:37" s="19" customFormat="1" ht="15.75" x14ac:dyDescent="0.25">
      <c r="B22" s="29">
        <v>12</v>
      </c>
      <c r="C22" s="30" t="s">
        <v>24</v>
      </c>
      <c r="D22" s="30">
        <v>6</v>
      </c>
      <c r="E22" s="30" t="s">
        <v>12</v>
      </c>
      <c r="F22" s="30" t="s">
        <v>13</v>
      </c>
      <c r="G22" s="30" t="s">
        <v>36</v>
      </c>
      <c r="H22" s="30" t="s">
        <v>40</v>
      </c>
      <c r="I22" s="31" t="s">
        <v>73</v>
      </c>
      <c r="J22" s="32">
        <v>47173</v>
      </c>
      <c r="K22" s="32">
        <v>44697</v>
      </c>
      <c r="L22" s="32">
        <v>41795</v>
      </c>
      <c r="M22" s="32">
        <v>16713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17520</v>
      </c>
      <c r="T22" s="32">
        <v>28750</v>
      </c>
      <c r="U22" s="32">
        <v>39474</v>
      </c>
      <c r="V22" s="32">
        <v>47173</v>
      </c>
      <c r="W22" s="32">
        <v>44697</v>
      </c>
      <c r="X22" s="32">
        <v>41795</v>
      </c>
      <c r="Y22" s="32">
        <v>16713</v>
      </c>
      <c r="Z22" s="32">
        <v>0</v>
      </c>
      <c r="AA22" s="33">
        <v>0</v>
      </c>
      <c r="AB22" s="41">
        <f>'Wykaz Kotłowni Załącznik nr 1'!W18</f>
        <v>236122</v>
      </c>
      <c r="AC22" s="232"/>
      <c r="AD22" s="46"/>
      <c r="AE22" s="46"/>
      <c r="AF22" s="46"/>
      <c r="AG22" s="46"/>
      <c r="AH22" s="46"/>
      <c r="AI22" s="21"/>
      <c r="AK22" s="20"/>
    </row>
    <row r="23" spans="2:37" s="19" customFormat="1" ht="15.75" x14ac:dyDescent="0.25">
      <c r="B23" s="29">
        <v>13</v>
      </c>
      <c r="C23" s="30" t="s">
        <v>30</v>
      </c>
      <c r="D23" s="30">
        <v>5</v>
      </c>
      <c r="E23" s="30" t="s">
        <v>12</v>
      </c>
      <c r="F23" s="30" t="s">
        <v>13</v>
      </c>
      <c r="G23" s="30" t="s">
        <v>37</v>
      </c>
      <c r="H23" s="30">
        <v>285</v>
      </c>
      <c r="I23" s="31" t="s">
        <v>86</v>
      </c>
      <c r="J23" s="32">
        <v>141447</v>
      </c>
      <c r="K23" s="32">
        <v>124310</v>
      </c>
      <c r="L23" s="32">
        <v>107598</v>
      </c>
      <c r="M23" s="32">
        <v>75607</v>
      </c>
      <c r="N23" s="32">
        <v>25445</v>
      </c>
      <c r="O23" s="32">
        <v>19240</v>
      </c>
      <c r="P23" s="32">
        <v>18163</v>
      </c>
      <c r="Q23" s="32">
        <v>17398</v>
      </c>
      <c r="R23" s="32">
        <v>20296</v>
      </c>
      <c r="S23" s="32">
        <v>71748</v>
      </c>
      <c r="T23" s="32">
        <v>83223</v>
      </c>
      <c r="U23" s="32">
        <v>118528</v>
      </c>
      <c r="V23" s="32">
        <v>141447</v>
      </c>
      <c r="W23" s="32">
        <v>124310</v>
      </c>
      <c r="X23" s="32">
        <v>107598</v>
      </c>
      <c r="Y23" s="32">
        <v>75607</v>
      </c>
      <c r="Z23" s="32">
        <v>25445</v>
      </c>
      <c r="AA23" s="33">
        <v>19240</v>
      </c>
      <c r="AB23" s="41">
        <f>'Wykaz Kotłowni Załącznik nr 1'!W19</f>
        <v>823003</v>
      </c>
      <c r="AC23" s="232"/>
      <c r="AD23" s="46"/>
      <c r="AE23" s="46"/>
      <c r="AF23" s="46"/>
      <c r="AG23" s="46"/>
      <c r="AH23" s="46"/>
      <c r="AI23" s="83"/>
      <c r="AK23" s="20"/>
    </row>
    <row r="24" spans="2:37" s="19" customFormat="1" ht="15.75" x14ac:dyDescent="0.25">
      <c r="B24" s="29">
        <v>14</v>
      </c>
      <c r="C24" s="30" t="s">
        <v>32</v>
      </c>
      <c r="D24" s="30">
        <v>59</v>
      </c>
      <c r="E24" s="30" t="s">
        <v>12</v>
      </c>
      <c r="F24" s="30" t="s">
        <v>13</v>
      </c>
      <c r="G24" s="30" t="s">
        <v>37</v>
      </c>
      <c r="H24" s="30">
        <v>121</v>
      </c>
      <c r="I24" s="31" t="s">
        <v>82</v>
      </c>
      <c r="J24" s="32">
        <v>0</v>
      </c>
      <c r="K24" s="32">
        <v>0</v>
      </c>
      <c r="L24" s="32">
        <v>0</v>
      </c>
      <c r="M24" s="32">
        <v>1</v>
      </c>
      <c r="N24" s="32">
        <v>56458</v>
      </c>
      <c r="O24" s="32">
        <v>56804</v>
      </c>
      <c r="P24" s="32">
        <v>52813</v>
      </c>
      <c r="Q24" s="32">
        <v>50307</v>
      </c>
      <c r="R24" s="32">
        <v>49404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1</v>
      </c>
      <c r="Z24" s="32">
        <v>56458</v>
      </c>
      <c r="AA24" s="33">
        <v>56804</v>
      </c>
      <c r="AB24" s="41">
        <f>'Wykaz Kotłowni Załącznik nr 1'!W20</f>
        <v>265787</v>
      </c>
      <c r="AC24" s="232"/>
      <c r="AD24" s="46"/>
      <c r="AE24" s="46"/>
      <c r="AF24" s="46"/>
      <c r="AG24" s="46"/>
      <c r="AH24" s="46"/>
      <c r="AI24" s="83"/>
      <c r="AK24" s="20"/>
    </row>
    <row r="25" spans="2:37" s="19" customFormat="1" ht="15.75" x14ac:dyDescent="0.25">
      <c r="B25" s="29">
        <v>15</v>
      </c>
      <c r="C25" s="30" t="s">
        <v>28</v>
      </c>
      <c r="D25" s="30">
        <v>5</v>
      </c>
      <c r="E25" s="30" t="s">
        <v>12</v>
      </c>
      <c r="F25" s="30" t="s">
        <v>13</v>
      </c>
      <c r="G25" s="30" t="s">
        <v>37</v>
      </c>
      <c r="H25" s="30">
        <v>132</v>
      </c>
      <c r="I25" s="31" t="s">
        <v>78</v>
      </c>
      <c r="J25" s="32">
        <v>49577</v>
      </c>
      <c r="K25" s="32">
        <v>46543</v>
      </c>
      <c r="L25" s="32">
        <v>43386</v>
      </c>
      <c r="M25" s="32">
        <v>32868</v>
      </c>
      <c r="N25" s="32">
        <v>16663</v>
      </c>
      <c r="O25" s="32">
        <v>14631</v>
      </c>
      <c r="P25" s="32">
        <v>12891</v>
      </c>
      <c r="Q25" s="32">
        <v>12133</v>
      </c>
      <c r="R25" s="32">
        <v>13842</v>
      </c>
      <c r="S25" s="32">
        <v>33711</v>
      </c>
      <c r="T25" s="32">
        <v>40101</v>
      </c>
      <c r="U25" s="32">
        <v>47986</v>
      </c>
      <c r="V25" s="32">
        <v>49577</v>
      </c>
      <c r="W25" s="32">
        <v>46543</v>
      </c>
      <c r="X25" s="32">
        <v>43386</v>
      </c>
      <c r="Y25" s="32">
        <v>32868</v>
      </c>
      <c r="Z25" s="32">
        <v>16663</v>
      </c>
      <c r="AA25" s="33">
        <v>14631</v>
      </c>
      <c r="AB25" s="41">
        <f>'Wykaz Kotłowni Załącznik nr 1'!W21</f>
        <v>364332</v>
      </c>
      <c r="AC25" s="232"/>
      <c r="AD25" s="46"/>
      <c r="AE25" s="46"/>
      <c r="AF25" s="46"/>
      <c r="AG25" s="46"/>
      <c r="AH25" s="46"/>
      <c r="AI25" s="83"/>
      <c r="AK25" s="20"/>
    </row>
    <row r="26" spans="2:37" s="19" customFormat="1" ht="15.75" x14ac:dyDescent="0.25">
      <c r="B26" s="29">
        <v>16</v>
      </c>
      <c r="C26" s="30" t="s">
        <v>31</v>
      </c>
      <c r="D26" s="30">
        <v>28</v>
      </c>
      <c r="E26" s="30" t="s">
        <v>12</v>
      </c>
      <c r="F26" s="30" t="s">
        <v>13</v>
      </c>
      <c r="G26" s="30" t="s">
        <v>37</v>
      </c>
      <c r="H26" s="30">
        <v>384</v>
      </c>
      <c r="I26" s="31" t="s">
        <v>83</v>
      </c>
      <c r="J26" s="32">
        <v>158762</v>
      </c>
      <c r="K26" s="32">
        <v>147576</v>
      </c>
      <c r="L26" s="32">
        <v>138629</v>
      </c>
      <c r="M26" s="32">
        <v>93307</v>
      </c>
      <c r="N26" s="32">
        <v>24611</v>
      </c>
      <c r="O26" s="32">
        <v>20668</v>
      </c>
      <c r="P26" s="32">
        <v>16236</v>
      </c>
      <c r="Q26" s="32">
        <v>15312</v>
      </c>
      <c r="R26" s="32">
        <v>23589</v>
      </c>
      <c r="S26" s="32">
        <v>105667</v>
      </c>
      <c r="T26" s="32">
        <v>128269</v>
      </c>
      <c r="U26" s="32">
        <v>161321</v>
      </c>
      <c r="V26" s="32">
        <v>158762</v>
      </c>
      <c r="W26" s="32">
        <v>147576</v>
      </c>
      <c r="X26" s="32">
        <v>138629</v>
      </c>
      <c r="Y26" s="32">
        <v>93307</v>
      </c>
      <c r="Z26" s="32">
        <v>24611</v>
      </c>
      <c r="AA26" s="33">
        <v>20668</v>
      </c>
      <c r="AB26" s="41">
        <f>'Wykaz Kotłowni Załącznik nr 1'!W22</f>
        <v>1033947</v>
      </c>
      <c r="AC26" s="232"/>
      <c r="AD26" s="46"/>
      <c r="AE26" s="46"/>
      <c r="AF26" s="46"/>
      <c r="AG26" s="46"/>
      <c r="AH26" s="46"/>
      <c r="AI26" s="83"/>
      <c r="AK26" s="20"/>
    </row>
    <row r="27" spans="2:37" s="19" customFormat="1" ht="15.75" x14ac:dyDescent="0.25">
      <c r="B27" s="29">
        <v>17</v>
      </c>
      <c r="C27" s="30" t="s">
        <v>29</v>
      </c>
      <c r="D27" s="30">
        <v>24</v>
      </c>
      <c r="E27" s="30" t="s">
        <v>12</v>
      </c>
      <c r="F27" s="30" t="s">
        <v>13</v>
      </c>
      <c r="G27" s="30" t="s">
        <v>37</v>
      </c>
      <c r="H27" s="30">
        <v>121</v>
      </c>
      <c r="I27" s="31" t="s">
        <v>84</v>
      </c>
      <c r="J27" s="32">
        <v>82431</v>
      </c>
      <c r="K27" s="32">
        <v>62905</v>
      </c>
      <c r="L27" s="32">
        <v>52877</v>
      </c>
      <c r="M27" s="32">
        <v>37776</v>
      </c>
      <c r="N27" s="32">
        <v>8637</v>
      </c>
      <c r="O27" s="32">
        <v>0</v>
      </c>
      <c r="P27" s="32">
        <v>0</v>
      </c>
      <c r="Q27" s="32">
        <v>0</v>
      </c>
      <c r="R27" s="32">
        <v>1847</v>
      </c>
      <c r="S27" s="32">
        <v>29386</v>
      </c>
      <c r="T27" s="32">
        <v>36159</v>
      </c>
      <c r="U27" s="32">
        <v>61856</v>
      </c>
      <c r="V27" s="32">
        <v>82431</v>
      </c>
      <c r="W27" s="32">
        <v>62905</v>
      </c>
      <c r="X27" s="32">
        <v>52877</v>
      </c>
      <c r="Y27" s="32">
        <v>37776</v>
      </c>
      <c r="Z27" s="32">
        <v>8637</v>
      </c>
      <c r="AA27" s="33">
        <v>0</v>
      </c>
      <c r="AB27" s="41">
        <f>'Wykaz Kotłowni Załącznik nr 1'!W23</f>
        <v>373874</v>
      </c>
      <c r="AC27" s="232"/>
      <c r="AD27" s="46"/>
      <c r="AE27" s="46"/>
      <c r="AF27" s="46"/>
      <c r="AG27" s="46"/>
      <c r="AH27" s="46"/>
      <c r="AI27" s="83"/>
      <c r="AK27" s="20"/>
    </row>
    <row r="28" spans="2:37" s="19" customFormat="1" ht="15.75" x14ac:dyDescent="0.25">
      <c r="B28" s="29">
        <v>18</v>
      </c>
      <c r="C28" s="30" t="s">
        <v>33</v>
      </c>
      <c r="D28" s="30">
        <v>1</v>
      </c>
      <c r="E28" s="30" t="s">
        <v>12</v>
      </c>
      <c r="F28" s="30" t="s">
        <v>13</v>
      </c>
      <c r="G28" s="30" t="s">
        <v>37</v>
      </c>
      <c r="H28" s="30">
        <v>121</v>
      </c>
      <c r="I28" s="31" t="s">
        <v>85</v>
      </c>
      <c r="J28" s="32">
        <v>40886</v>
      </c>
      <c r="K28" s="32">
        <v>36762</v>
      </c>
      <c r="L28" s="32">
        <v>28305</v>
      </c>
      <c r="M28" s="32">
        <v>17855</v>
      </c>
      <c r="N28" s="32">
        <v>1612</v>
      </c>
      <c r="O28" s="32">
        <v>0</v>
      </c>
      <c r="P28" s="32">
        <v>0</v>
      </c>
      <c r="Q28" s="32">
        <v>0</v>
      </c>
      <c r="R28" s="32">
        <v>0</v>
      </c>
      <c r="S28" s="32">
        <v>18705</v>
      </c>
      <c r="T28" s="32">
        <v>26201</v>
      </c>
      <c r="U28" s="32">
        <v>34254</v>
      </c>
      <c r="V28" s="32">
        <v>40886</v>
      </c>
      <c r="W28" s="32">
        <v>36762</v>
      </c>
      <c r="X28" s="32">
        <v>28305</v>
      </c>
      <c r="Y28" s="32">
        <v>17855</v>
      </c>
      <c r="Z28" s="32">
        <v>1612</v>
      </c>
      <c r="AA28" s="33">
        <v>0</v>
      </c>
      <c r="AB28" s="41">
        <f>'Wykaz Kotłowni Załącznik nr 1'!W24</f>
        <v>204580</v>
      </c>
      <c r="AC28" s="232"/>
      <c r="AD28" s="46"/>
      <c r="AE28" s="46"/>
      <c r="AF28" s="46"/>
      <c r="AG28" s="46"/>
      <c r="AH28" s="46"/>
      <c r="AI28" s="83"/>
      <c r="AK28" s="20"/>
    </row>
    <row r="29" spans="2:37" s="19" customFormat="1" ht="26.25" x14ac:dyDescent="0.25">
      <c r="B29" s="29">
        <v>19</v>
      </c>
      <c r="C29" s="30" t="s">
        <v>34</v>
      </c>
      <c r="D29" s="30">
        <v>64</v>
      </c>
      <c r="E29" s="30" t="s">
        <v>12</v>
      </c>
      <c r="F29" s="30" t="s">
        <v>13</v>
      </c>
      <c r="G29" s="30" t="s">
        <v>38</v>
      </c>
      <c r="H29" s="30">
        <v>1306</v>
      </c>
      <c r="I29" s="31" t="s">
        <v>87</v>
      </c>
      <c r="J29" s="32">
        <v>614316</v>
      </c>
      <c r="K29" s="32">
        <v>544140</v>
      </c>
      <c r="L29" s="32">
        <v>466086</v>
      </c>
      <c r="M29" s="32">
        <v>322352</v>
      </c>
      <c r="N29" s="32">
        <v>135971</v>
      </c>
      <c r="O29" s="32">
        <v>114379</v>
      </c>
      <c r="P29" s="32">
        <v>96267</v>
      </c>
      <c r="Q29" s="32">
        <v>92410</v>
      </c>
      <c r="R29" s="32">
        <v>102613</v>
      </c>
      <c r="S29" s="32">
        <v>336154</v>
      </c>
      <c r="T29" s="32">
        <v>465423</v>
      </c>
      <c r="U29" s="32">
        <v>560645</v>
      </c>
      <c r="V29" s="32">
        <v>614316</v>
      </c>
      <c r="W29" s="32">
        <v>544140</v>
      </c>
      <c r="X29" s="32">
        <v>466086</v>
      </c>
      <c r="Y29" s="32">
        <v>322352</v>
      </c>
      <c r="Z29" s="32">
        <v>135971</v>
      </c>
      <c r="AA29" s="33">
        <v>114379</v>
      </c>
      <c r="AB29" s="41">
        <f>'Wykaz Kotłowni Załącznik nr 1'!W25</f>
        <v>3850756</v>
      </c>
      <c r="AC29" s="232"/>
      <c r="AD29" s="46"/>
      <c r="AE29" s="46"/>
      <c r="AF29" s="46"/>
      <c r="AG29" s="46"/>
      <c r="AH29" s="46"/>
      <c r="AI29" s="83"/>
      <c r="AK29" s="20"/>
    </row>
    <row r="30" spans="2:37" s="19" customFormat="1" ht="16.5" thickBot="1" x14ac:dyDescent="0.3">
      <c r="B30" s="34">
        <v>20</v>
      </c>
      <c r="C30" s="35" t="s">
        <v>16</v>
      </c>
      <c r="D30" s="35" t="s">
        <v>44</v>
      </c>
      <c r="E30" s="35" t="s">
        <v>17</v>
      </c>
      <c r="F30" s="35" t="s">
        <v>18</v>
      </c>
      <c r="G30" s="35" t="s">
        <v>38</v>
      </c>
      <c r="H30" s="35">
        <v>1031</v>
      </c>
      <c r="I30" s="39" t="s">
        <v>88</v>
      </c>
      <c r="J30" s="36">
        <v>351886</v>
      </c>
      <c r="K30" s="36">
        <v>411807</v>
      </c>
      <c r="L30" s="36">
        <v>404492</v>
      </c>
      <c r="M30" s="36">
        <v>266819</v>
      </c>
      <c r="N30" s="36">
        <v>21000</v>
      </c>
      <c r="O30" s="36">
        <v>0</v>
      </c>
      <c r="P30" s="36">
        <v>0</v>
      </c>
      <c r="Q30" s="36">
        <v>0</v>
      </c>
      <c r="R30" s="36">
        <v>0</v>
      </c>
      <c r="S30" s="36">
        <v>252367</v>
      </c>
      <c r="T30" s="36">
        <v>378184</v>
      </c>
      <c r="U30" s="36">
        <v>580941</v>
      </c>
      <c r="V30" s="36">
        <v>351886</v>
      </c>
      <c r="W30" s="36">
        <v>411807</v>
      </c>
      <c r="X30" s="36">
        <v>404492</v>
      </c>
      <c r="Y30" s="36">
        <v>266819</v>
      </c>
      <c r="Z30" s="36">
        <v>21000</v>
      </c>
      <c r="AA30" s="40">
        <v>0</v>
      </c>
      <c r="AB30" s="75">
        <f>'Wykaz Kotłowni Załącznik nr 1'!W26</f>
        <v>2667496</v>
      </c>
      <c r="AC30" s="233"/>
      <c r="AD30" s="47"/>
      <c r="AE30" s="47"/>
      <c r="AF30" s="47"/>
      <c r="AG30" s="47"/>
      <c r="AH30" s="47"/>
      <c r="AI30" s="84"/>
      <c r="AK30" s="20"/>
    </row>
    <row r="31" spans="2:37" s="12" customFormat="1" ht="16.5" thickBot="1" x14ac:dyDescent="0.3">
      <c r="G31" s="236" t="s">
        <v>89</v>
      </c>
      <c r="H31" s="237"/>
      <c r="I31" s="22"/>
      <c r="J31" s="23">
        <f t="shared" ref="J31:V31" si="0">SUM(J11:J30)</f>
        <v>1651786</v>
      </c>
      <c r="K31" s="24">
        <f t="shared" si="0"/>
        <v>1553389</v>
      </c>
      <c r="L31" s="24">
        <f t="shared" si="0"/>
        <v>1402219</v>
      </c>
      <c r="M31" s="24">
        <f t="shared" si="0"/>
        <v>941306</v>
      </c>
      <c r="N31" s="24">
        <f t="shared" si="0"/>
        <v>338885</v>
      </c>
      <c r="O31" s="24">
        <f t="shared" si="0"/>
        <v>270512</v>
      </c>
      <c r="P31" s="24">
        <f t="shared" si="0"/>
        <v>242219</v>
      </c>
      <c r="Q31" s="24">
        <f t="shared" si="0"/>
        <v>227435</v>
      </c>
      <c r="R31" s="24">
        <f t="shared" si="0"/>
        <v>250823</v>
      </c>
      <c r="S31" s="24">
        <f t="shared" si="0"/>
        <v>945152</v>
      </c>
      <c r="T31" s="24">
        <f t="shared" si="0"/>
        <v>1264486</v>
      </c>
      <c r="U31" s="25">
        <f t="shared" si="0"/>
        <v>1757391</v>
      </c>
      <c r="V31" s="240">
        <f t="shared" si="0"/>
        <v>1651786</v>
      </c>
      <c r="W31" s="14">
        <f t="shared" ref="W31:AB31" si="1">SUM(W11:W30)</f>
        <v>1553389</v>
      </c>
      <c r="X31" s="14">
        <f t="shared" si="1"/>
        <v>1402219</v>
      </c>
      <c r="Y31" s="14">
        <f t="shared" si="1"/>
        <v>941306</v>
      </c>
      <c r="Z31" s="14">
        <f t="shared" si="1"/>
        <v>338885</v>
      </c>
      <c r="AA31" s="37">
        <f t="shared" si="1"/>
        <v>270512</v>
      </c>
      <c r="AB31" s="242">
        <f t="shared" si="1"/>
        <v>10884287</v>
      </c>
      <c r="AC31" s="38"/>
      <c r="AD31" s="38"/>
      <c r="AE31" s="38"/>
      <c r="AF31" s="38"/>
      <c r="AG31" s="38"/>
      <c r="AH31" s="38"/>
      <c r="AI31" s="77"/>
    </row>
    <row r="32" spans="2:37" ht="16.5" thickBot="1" x14ac:dyDescent="0.3">
      <c r="G32" s="238"/>
      <c r="H32" s="239"/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41"/>
      <c r="W32" s="8"/>
      <c r="X32" s="8"/>
      <c r="Y32" s="8"/>
      <c r="Z32" s="8"/>
      <c r="AA32" s="8"/>
      <c r="AB32" s="243"/>
      <c r="AC32" s="26"/>
      <c r="AD32" s="26"/>
      <c r="AE32" s="26"/>
      <c r="AF32" s="26"/>
      <c r="AG32" s="26"/>
      <c r="AH32" s="26"/>
      <c r="AI32" s="78"/>
    </row>
    <row r="33" spans="3:35" ht="12.75" customHeight="1" thickBot="1" x14ac:dyDescent="0.25">
      <c r="AB33" s="195"/>
    </row>
    <row r="34" spans="3:35" x14ac:dyDescent="0.2">
      <c r="C34" s="11"/>
      <c r="D34" s="11"/>
      <c r="E34" s="11"/>
      <c r="F34" s="11"/>
      <c r="G34" s="11"/>
      <c r="AB34" s="195"/>
      <c r="AH34" s="205" t="s">
        <v>128</v>
      </c>
      <c r="AI34" s="205"/>
    </row>
    <row r="35" spans="3:35" x14ac:dyDescent="0.2">
      <c r="C35" s="11"/>
      <c r="D35" s="11"/>
      <c r="E35" s="11"/>
      <c r="F35" s="11"/>
      <c r="G35" s="11"/>
      <c r="AB35" s="195"/>
      <c r="AH35" s="206"/>
      <c r="AI35" s="206"/>
    </row>
    <row r="36" spans="3:35" ht="12.75" customHeight="1" thickBot="1" x14ac:dyDescent="0.25">
      <c r="C36" s="11"/>
      <c r="D36" s="11"/>
      <c r="E36" s="11"/>
      <c r="F36" s="11"/>
      <c r="G36" s="11"/>
      <c r="AH36" s="207"/>
      <c r="AI36" s="207"/>
    </row>
    <row r="37" spans="3:35" x14ac:dyDescent="0.2">
      <c r="C37" s="11"/>
      <c r="D37" s="11"/>
      <c r="E37" s="11"/>
      <c r="F37" s="11"/>
      <c r="G37" s="11"/>
      <c r="AH37" s="205" t="s">
        <v>129</v>
      </c>
      <c r="AI37" s="205"/>
    </row>
    <row r="38" spans="3:35" x14ac:dyDescent="0.2">
      <c r="C38" s="11"/>
      <c r="D38" s="11"/>
      <c r="E38" s="11"/>
      <c r="F38" s="11"/>
      <c r="G38" s="11"/>
      <c r="AH38" s="206"/>
      <c r="AI38" s="206"/>
    </row>
    <row r="39" spans="3:35" ht="12.75" customHeight="1" thickBot="1" x14ac:dyDescent="0.25">
      <c r="C39" s="11"/>
      <c r="D39" s="11"/>
      <c r="E39" s="11"/>
      <c r="F39" s="11"/>
      <c r="G39" s="11"/>
      <c r="AH39" s="207"/>
      <c r="AI39" s="207"/>
    </row>
    <row r="40" spans="3:35" x14ac:dyDescent="0.2">
      <c r="C40" s="11"/>
      <c r="D40" s="11"/>
      <c r="E40" s="11"/>
      <c r="F40" s="11"/>
      <c r="G40" s="11"/>
      <c r="AH40" s="205" t="s">
        <v>130</v>
      </c>
      <c r="AI40" s="227"/>
    </row>
    <row r="41" spans="3:35" x14ac:dyDescent="0.2">
      <c r="C41" s="11"/>
      <c r="D41" s="11"/>
      <c r="E41" s="11"/>
      <c r="F41" s="11"/>
      <c r="G41" s="11"/>
      <c r="AH41" s="206"/>
      <c r="AI41" s="228"/>
    </row>
    <row r="42" spans="3:35" x14ac:dyDescent="0.2">
      <c r="C42" s="11"/>
      <c r="D42" s="11"/>
      <c r="E42" s="11"/>
      <c r="F42" s="11"/>
      <c r="G42" s="11"/>
      <c r="AH42" s="206"/>
      <c r="AI42" s="228"/>
    </row>
    <row r="43" spans="3:35" x14ac:dyDescent="0.2">
      <c r="C43" s="11"/>
      <c r="D43" s="11"/>
      <c r="E43" s="11"/>
      <c r="F43" s="11"/>
      <c r="G43" s="11"/>
      <c r="AH43" s="206"/>
      <c r="AI43" s="228"/>
    </row>
    <row r="44" spans="3:35" ht="12.75" customHeight="1" thickBot="1" x14ac:dyDescent="0.25">
      <c r="C44" s="11"/>
      <c r="D44" s="11"/>
      <c r="E44" s="11"/>
      <c r="F44" s="11"/>
      <c r="G44" s="11"/>
      <c r="AH44" s="207"/>
      <c r="AI44" s="229"/>
    </row>
    <row r="45" spans="3:35" x14ac:dyDescent="0.2">
      <c r="C45" s="11"/>
      <c r="D45" s="11"/>
      <c r="E45" s="11"/>
      <c r="F45" s="11"/>
      <c r="G45" s="11"/>
    </row>
    <row r="46" spans="3:35" x14ac:dyDescent="0.2">
      <c r="C46" s="11"/>
      <c r="D46" s="11"/>
      <c r="E46" s="11"/>
      <c r="F46" s="11"/>
      <c r="G46" s="11"/>
    </row>
    <row r="47" spans="3:35" ht="12.75" customHeight="1" x14ac:dyDescent="0.2">
      <c r="C47" s="11"/>
      <c r="D47" s="11"/>
      <c r="E47" s="11"/>
      <c r="F47" s="11"/>
      <c r="G47" s="11"/>
    </row>
    <row r="48" spans="3:35" x14ac:dyDescent="0.2">
      <c r="C48" s="11"/>
      <c r="D48" s="11"/>
      <c r="E48" s="11"/>
      <c r="F48" s="11"/>
      <c r="G48" s="11"/>
    </row>
    <row r="49" spans="3:7" x14ac:dyDescent="0.2">
      <c r="C49" s="11"/>
      <c r="D49" s="11"/>
      <c r="E49" s="11"/>
      <c r="F49" s="11"/>
      <c r="G49" s="11"/>
    </row>
    <row r="50" spans="3:7" ht="12.75" customHeight="1" x14ac:dyDescent="0.2">
      <c r="C50" s="11"/>
      <c r="D50" s="11"/>
      <c r="E50" s="11"/>
      <c r="F50" s="11"/>
      <c r="G50" s="11"/>
    </row>
    <row r="51" spans="3:7" x14ac:dyDescent="0.2">
      <c r="C51" s="11"/>
      <c r="D51" s="11"/>
      <c r="E51" s="11"/>
      <c r="F51" s="11"/>
      <c r="G51" s="11"/>
    </row>
    <row r="52" spans="3:7" x14ac:dyDescent="0.2">
      <c r="C52" s="11"/>
      <c r="D52" s="11"/>
      <c r="E52" s="11"/>
      <c r="F52" s="11"/>
      <c r="G52" s="11"/>
    </row>
  </sheetData>
  <sheetProtection formatCells="0" formatColumns="0" formatRows="0" insertColumns="0" insertRows="0" insertHyperlinks="0" deleteColumns="0" deleteRows="0"/>
  <mergeCells count="49">
    <mergeCell ref="Q5:Q9"/>
    <mergeCell ref="AG8:AG9"/>
    <mergeCell ref="G31:H32"/>
    <mergeCell ref="V31:V32"/>
    <mergeCell ref="AB31:AB32"/>
    <mergeCell ref="P5:P9"/>
    <mergeCell ref="J5:J9"/>
    <mergeCell ref="O5:O9"/>
    <mergeCell ref="AB4:AB9"/>
    <mergeCell ref="H4:H9"/>
    <mergeCell ref="G4:G9"/>
    <mergeCell ref="Y5:Y9"/>
    <mergeCell ref="Z5:Z9"/>
    <mergeCell ref="AA5:AA9"/>
    <mergeCell ref="T5:T9"/>
    <mergeCell ref="U5:U9"/>
    <mergeCell ref="V5:V9"/>
    <mergeCell ref="AC1:AI1"/>
    <mergeCell ref="AC5:AC9"/>
    <mergeCell ref="AI5:AI9"/>
    <mergeCell ref="B3:AI3"/>
    <mergeCell ref="C4:C9"/>
    <mergeCell ref="B4:B9"/>
    <mergeCell ref="E5:E9"/>
    <mergeCell ref="AH8:AH9"/>
    <mergeCell ref="S5:S9"/>
    <mergeCell ref="R5:R9"/>
    <mergeCell ref="AD5:AD9"/>
    <mergeCell ref="AE5:AE9"/>
    <mergeCell ref="K5:K9"/>
    <mergeCell ref="L5:L9"/>
    <mergeCell ref="W5:W9"/>
    <mergeCell ref="X5:X9"/>
    <mergeCell ref="D4:D9"/>
    <mergeCell ref="AH40:AH44"/>
    <mergeCell ref="F4:F9"/>
    <mergeCell ref="AF7:AG7"/>
    <mergeCell ref="AC4:AI4"/>
    <mergeCell ref="AI40:AI44"/>
    <mergeCell ref="AH34:AH36"/>
    <mergeCell ref="AI34:AI36"/>
    <mergeCell ref="AH37:AH39"/>
    <mergeCell ref="AI37:AI39"/>
    <mergeCell ref="AB33:AB35"/>
    <mergeCell ref="AC11:AC30"/>
    <mergeCell ref="N5:N9"/>
    <mergeCell ref="M5:M9"/>
    <mergeCell ref="AF5:AH6"/>
    <mergeCell ref="AF8:AF9"/>
  </mergeCells>
  <phoneticPr fontId="0" type="noConversion"/>
  <printOptions horizontalCentered="1" verticalCentered="1"/>
  <pageMargins left="0.27559055118110237" right="0.11811023622047245" top="0.35433070866141736" bottom="0.98425196850393704" header="0.23622047244094491" footer="0.51181102362204722"/>
  <pageSetup paperSize="9" scale="7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theme="0"/>
    <pageSetUpPr fitToPage="1"/>
  </sheetPr>
  <dimension ref="A1:AM60"/>
  <sheetViews>
    <sheetView showGridLines="0" tabSelected="1" topLeftCell="B11" zoomScale="55" zoomScaleNormal="55" zoomScaleSheetLayoutView="30" workbookViewId="0">
      <selection activeCell="Y14" sqref="Y14:Y34"/>
    </sheetView>
  </sheetViews>
  <sheetFormatPr defaultRowHeight="12.75" x14ac:dyDescent="0.2"/>
  <cols>
    <col min="1" max="1" width="0" style="7" hidden="1" customWidth="1"/>
    <col min="2" max="2" width="9.140625" style="7"/>
    <col min="3" max="3" width="35.5703125" style="7" customWidth="1"/>
    <col min="4" max="4" width="9.140625" style="7"/>
    <col min="5" max="5" width="0" style="7" hidden="1" customWidth="1"/>
    <col min="6" max="6" width="17.85546875" style="7" customWidth="1"/>
    <col min="7" max="7" width="11.28515625" style="7" customWidth="1"/>
    <col min="8" max="8" width="12.5703125" style="7" customWidth="1"/>
    <col min="9" max="9" width="0.140625" style="7" customWidth="1"/>
    <col min="10" max="10" width="11.85546875" style="7" hidden="1" customWidth="1"/>
    <col min="11" max="18" width="9.140625" style="7" hidden="1" customWidth="1"/>
    <col min="19" max="19" width="12.28515625" style="7" hidden="1" customWidth="1"/>
    <col min="20" max="21" width="9.140625" style="7" hidden="1" customWidth="1"/>
    <col min="22" max="22" width="14.140625" style="7" hidden="1" customWidth="1"/>
    <col min="23" max="23" width="19.42578125" style="7" customWidth="1"/>
    <col min="24" max="24" width="3.42578125" style="7" customWidth="1"/>
    <col min="25" max="25" width="29.7109375" style="153" customWidth="1"/>
    <col min="26" max="26" width="19.7109375" style="153" customWidth="1"/>
    <col min="27" max="28" width="19.7109375" style="7" customWidth="1"/>
    <col min="29" max="29" width="13.140625" style="7" customWidth="1"/>
    <col min="30" max="30" width="15.7109375" style="7" bestFit="1" customWidth="1"/>
    <col min="31" max="31" width="13.42578125" style="7" customWidth="1"/>
    <col min="32" max="33" width="18.7109375" style="7" customWidth="1"/>
    <col min="34" max="34" width="15.7109375" style="7" customWidth="1"/>
    <col min="35" max="35" width="22.85546875" style="7" customWidth="1"/>
    <col min="36" max="36" width="1.85546875" style="7" customWidth="1"/>
    <col min="37" max="37" width="9.5703125" style="7" bestFit="1" customWidth="1"/>
    <col min="38" max="16384" width="9.140625" style="7"/>
  </cols>
  <sheetData>
    <row r="1" spans="1:37" ht="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268" t="s">
        <v>182</v>
      </c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124"/>
    </row>
    <row r="2" spans="1:37" ht="21.75" customHeight="1" x14ac:dyDescent="0.25">
      <c r="A2" s="1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12"/>
      <c r="Y2" s="147"/>
      <c r="Z2" s="147"/>
      <c r="AA2" s="123"/>
      <c r="AB2" s="123"/>
      <c r="AC2" s="123"/>
      <c r="AD2" s="123"/>
      <c r="AE2" s="123"/>
      <c r="AF2" s="123"/>
      <c r="AG2" s="123"/>
      <c r="AH2" s="123"/>
      <c r="AI2" s="123"/>
      <c r="AJ2" s="126"/>
    </row>
    <row r="3" spans="1:37" ht="21.75" customHeight="1" x14ac:dyDescent="0.25">
      <c r="A3" s="12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"/>
      <c r="Y3" s="147"/>
      <c r="Z3" s="147"/>
      <c r="AA3" s="123"/>
      <c r="AB3" s="123"/>
      <c r="AC3" s="123"/>
      <c r="AD3" s="123"/>
      <c r="AE3" s="123"/>
      <c r="AF3" s="123"/>
      <c r="AG3" s="123"/>
      <c r="AH3" s="123"/>
      <c r="AI3" s="123"/>
      <c r="AJ3" s="126"/>
    </row>
    <row r="4" spans="1:37" ht="18" x14ac:dyDescent="0.25">
      <c r="A4" s="1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12"/>
      <c r="Y4" s="147"/>
      <c r="Z4" s="147"/>
      <c r="AA4" s="123"/>
      <c r="AB4" s="123"/>
      <c r="AC4" s="123"/>
      <c r="AD4" s="123"/>
      <c r="AE4" s="123"/>
      <c r="AF4" s="123"/>
      <c r="AG4" s="123"/>
      <c r="AH4" s="123"/>
      <c r="AI4" s="123"/>
      <c r="AJ4" s="126"/>
    </row>
    <row r="5" spans="1:37" ht="13.5" thickBo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48"/>
      <c r="Z5" s="148"/>
      <c r="AA5" s="12"/>
      <c r="AB5" s="12"/>
      <c r="AC5" s="12"/>
      <c r="AD5" s="12"/>
      <c r="AE5" s="12"/>
      <c r="AF5" s="12"/>
      <c r="AG5" s="12"/>
      <c r="AH5" s="12"/>
      <c r="AI5" s="12"/>
      <c r="AJ5" s="127"/>
    </row>
    <row r="6" spans="1:37" ht="35.25" customHeight="1" thickBot="1" x14ac:dyDescent="0.25">
      <c r="A6" s="12"/>
      <c r="B6" s="265" t="s">
        <v>181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7"/>
      <c r="AJ6" s="99"/>
    </row>
    <row r="7" spans="1:37" ht="18.75" customHeight="1" thickBot="1" x14ac:dyDescent="0.25">
      <c r="A7" s="12"/>
      <c r="B7" s="208" t="s">
        <v>0</v>
      </c>
      <c r="C7" s="208" t="s">
        <v>178</v>
      </c>
      <c r="D7" s="202" t="s">
        <v>142</v>
      </c>
      <c r="E7" s="79"/>
      <c r="F7" s="208" t="s">
        <v>141</v>
      </c>
      <c r="G7" s="202" t="s">
        <v>146</v>
      </c>
      <c r="H7" s="208" t="s">
        <v>143</v>
      </c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234" t="s">
        <v>176</v>
      </c>
      <c r="X7" s="191"/>
      <c r="Y7" s="274" t="s">
        <v>144</v>
      </c>
      <c r="Z7" s="275"/>
      <c r="AA7" s="213" t="s">
        <v>164</v>
      </c>
      <c r="AB7" s="215"/>
      <c r="AC7" s="214" t="s">
        <v>144</v>
      </c>
      <c r="AD7" s="214"/>
      <c r="AE7" s="215"/>
      <c r="AF7" s="213" t="s">
        <v>163</v>
      </c>
      <c r="AG7" s="214"/>
      <c r="AH7" s="214"/>
      <c r="AI7" s="337" t="s">
        <v>168</v>
      </c>
      <c r="AJ7" s="100"/>
    </row>
    <row r="8" spans="1:37" ht="12.75" customHeight="1" x14ac:dyDescent="0.2">
      <c r="A8" s="12"/>
      <c r="B8" s="209"/>
      <c r="C8" s="209"/>
      <c r="D8" s="203"/>
      <c r="E8" s="221" t="s">
        <v>4</v>
      </c>
      <c r="F8" s="209"/>
      <c r="G8" s="203"/>
      <c r="H8" s="209"/>
      <c r="I8" s="80"/>
      <c r="J8" s="224" t="s">
        <v>155</v>
      </c>
      <c r="K8" s="224" t="s">
        <v>153</v>
      </c>
      <c r="L8" s="224" t="s">
        <v>154</v>
      </c>
      <c r="M8" s="230" t="s">
        <v>152</v>
      </c>
      <c r="N8" s="230" t="s">
        <v>151</v>
      </c>
      <c r="O8" s="224" t="s">
        <v>150</v>
      </c>
      <c r="P8" s="188" t="s">
        <v>149</v>
      </c>
      <c r="Q8" s="188" t="s">
        <v>148</v>
      </c>
      <c r="R8" s="269" t="s">
        <v>159</v>
      </c>
      <c r="S8" s="279" t="s">
        <v>158</v>
      </c>
      <c r="T8" s="188" t="s">
        <v>157</v>
      </c>
      <c r="U8" s="188" t="s">
        <v>156</v>
      </c>
      <c r="V8" s="269"/>
      <c r="W8" s="315"/>
      <c r="X8" s="192"/>
      <c r="Y8" s="320" t="s">
        <v>173</v>
      </c>
      <c r="Z8" s="273" t="s">
        <v>177</v>
      </c>
      <c r="AA8" s="277" t="s">
        <v>131</v>
      </c>
      <c r="AB8" s="277" t="s">
        <v>172</v>
      </c>
      <c r="AC8" s="234" t="s">
        <v>120</v>
      </c>
      <c r="AD8" s="202"/>
      <c r="AE8" s="191"/>
      <c r="AF8" s="277" t="s">
        <v>171</v>
      </c>
      <c r="AG8" s="277" t="s">
        <v>136</v>
      </c>
      <c r="AH8" s="316" t="s">
        <v>132</v>
      </c>
      <c r="AI8" s="338"/>
      <c r="AJ8" s="12"/>
    </row>
    <row r="9" spans="1:37" ht="12.75" customHeight="1" thickBot="1" x14ac:dyDescent="0.25">
      <c r="A9" s="12"/>
      <c r="B9" s="209"/>
      <c r="C9" s="209"/>
      <c r="D9" s="203"/>
      <c r="E9" s="222"/>
      <c r="F9" s="209"/>
      <c r="G9" s="203"/>
      <c r="H9" s="209"/>
      <c r="I9" s="81"/>
      <c r="J9" s="225"/>
      <c r="K9" s="225"/>
      <c r="L9" s="225"/>
      <c r="M9" s="225"/>
      <c r="N9" s="225"/>
      <c r="O9" s="225"/>
      <c r="P9" s="189"/>
      <c r="Q9" s="189"/>
      <c r="R9" s="270"/>
      <c r="S9" s="280"/>
      <c r="T9" s="189"/>
      <c r="U9" s="189"/>
      <c r="V9" s="270"/>
      <c r="W9" s="315"/>
      <c r="X9" s="192"/>
      <c r="Y9" s="321"/>
      <c r="Z9" s="273"/>
      <c r="AA9" s="314"/>
      <c r="AB9" s="314"/>
      <c r="AC9" s="235"/>
      <c r="AD9" s="204"/>
      <c r="AE9" s="193"/>
      <c r="AF9" s="314"/>
      <c r="AG9" s="314"/>
      <c r="AH9" s="318"/>
      <c r="AI9" s="338"/>
      <c r="AJ9" s="12"/>
    </row>
    <row r="10" spans="1:37" ht="17.25" customHeight="1" thickBot="1" x14ac:dyDescent="0.25">
      <c r="A10" s="12"/>
      <c r="B10" s="209"/>
      <c r="C10" s="209"/>
      <c r="D10" s="203"/>
      <c r="E10" s="223"/>
      <c r="F10" s="209"/>
      <c r="G10" s="203"/>
      <c r="H10" s="209"/>
      <c r="I10" s="81"/>
      <c r="J10" s="226"/>
      <c r="K10" s="226"/>
      <c r="L10" s="226"/>
      <c r="M10" s="226"/>
      <c r="N10" s="226"/>
      <c r="O10" s="226"/>
      <c r="P10" s="189"/>
      <c r="Q10" s="189"/>
      <c r="R10" s="270"/>
      <c r="S10" s="280"/>
      <c r="T10" s="189"/>
      <c r="U10" s="189"/>
      <c r="V10" s="270"/>
      <c r="W10" s="315"/>
      <c r="X10" s="192"/>
      <c r="Y10" s="321"/>
      <c r="Z10" s="273"/>
      <c r="AA10" s="314"/>
      <c r="AB10" s="314"/>
      <c r="AC10" s="211" t="s">
        <v>121</v>
      </c>
      <c r="AD10" s="212"/>
      <c r="AE10" s="82" t="s">
        <v>122</v>
      </c>
      <c r="AF10" s="278"/>
      <c r="AG10" s="314"/>
      <c r="AH10" s="318"/>
      <c r="AI10" s="338"/>
      <c r="AJ10" s="12"/>
    </row>
    <row r="11" spans="1:37" ht="12.75" customHeight="1" x14ac:dyDescent="0.2">
      <c r="A11" s="12"/>
      <c r="B11" s="209"/>
      <c r="C11" s="209"/>
      <c r="D11" s="203"/>
      <c r="E11" s="223"/>
      <c r="F11" s="209"/>
      <c r="G11" s="203"/>
      <c r="H11" s="209"/>
      <c r="I11" s="81"/>
      <c r="J11" s="226"/>
      <c r="K11" s="226"/>
      <c r="L11" s="226"/>
      <c r="M11" s="226"/>
      <c r="N11" s="226"/>
      <c r="O11" s="226"/>
      <c r="P11" s="189"/>
      <c r="Q11" s="189"/>
      <c r="R11" s="270"/>
      <c r="S11" s="280"/>
      <c r="T11" s="189"/>
      <c r="U11" s="189"/>
      <c r="V11" s="270"/>
      <c r="W11" s="315"/>
      <c r="X11" s="192"/>
      <c r="Y11" s="321"/>
      <c r="Z11" s="273"/>
      <c r="AA11" s="277" t="s">
        <v>145</v>
      </c>
      <c r="AB11" s="277" t="s">
        <v>161</v>
      </c>
      <c r="AC11" s="208" t="s">
        <v>123</v>
      </c>
      <c r="AD11" s="208" t="s">
        <v>125</v>
      </c>
      <c r="AE11" s="208" t="s">
        <v>124</v>
      </c>
      <c r="AF11" s="314" t="s">
        <v>165</v>
      </c>
      <c r="AG11" s="277" t="s">
        <v>166</v>
      </c>
      <c r="AH11" s="316" t="s">
        <v>167</v>
      </c>
      <c r="AI11" s="338"/>
      <c r="AJ11" s="12"/>
    </row>
    <row r="12" spans="1:37" ht="13.5" thickBot="1" x14ac:dyDescent="0.25">
      <c r="A12" s="12"/>
      <c r="B12" s="210"/>
      <c r="C12" s="210"/>
      <c r="D12" s="204"/>
      <c r="E12" s="223"/>
      <c r="F12" s="210"/>
      <c r="G12" s="204"/>
      <c r="H12" s="210"/>
      <c r="I12" s="81"/>
      <c r="J12" s="226"/>
      <c r="K12" s="226"/>
      <c r="L12" s="226"/>
      <c r="M12" s="226"/>
      <c r="N12" s="226"/>
      <c r="O12" s="226"/>
      <c r="P12" s="276"/>
      <c r="Q12" s="276"/>
      <c r="R12" s="271"/>
      <c r="S12" s="281"/>
      <c r="T12" s="276"/>
      <c r="U12" s="276"/>
      <c r="V12" s="271"/>
      <c r="W12" s="235"/>
      <c r="X12" s="193"/>
      <c r="Y12" s="322"/>
      <c r="Z12" s="273"/>
      <c r="AA12" s="278"/>
      <c r="AB12" s="278"/>
      <c r="AC12" s="210"/>
      <c r="AD12" s="210"/>
      <c r="AE12" s="210"/>
      <c r="AF12" s="278"/>
      <c r="AG12" s="278"/>
      <c r="AH12" s="317"/>
      <c r="AI12" s="339"/>
      <c r="AJ12" s="12"/>
    </row>
    <row r="13" spans="1:37" ht="13.5" thickBot="1" x14ac:dyDescent="0.25">
      <c r="A13" s="12"/>
      <c r="B13" s="82">
        <v>1</v>
      </c>
      <c r="C13" s="48">
        <v>2</v>
      </c>
      <c r="D13" s="82">
        <v>3</v>
      </c>
      <c r="E13" s="90"/>
      <c r="F13" s="89">
        <v>4</v>
      </c>
      <c r="G13" s="98">
        <v>5</v>
      </c>
      <c r="H13" s="90">
        <v>6</v>
      </c>
      <c r="I13" s="43"/>
      <c r="J13" s="44"/>
      <c r="K13" s="44"/>
      <c r="L13" s="44"/>
      <c r="M13" s="44"/>
      <c r="N13" s="44"/>
      <c r="O13" s="44"/>
      <c r="P13" s="44"/>
      <c r="Q13" s="44"/>
      <c r="R13" s="45"/>
      <c r="S13" s="44"/>
      <c r="T13" s="44"/>
      <c r="U13" s="44"/>
      <c r="V13" s="45"/>
      <c r="W13" s="234">
        <v>7</v>
      </c>
      <c r="X13" s="191"/>
      <c r="Y13" s="149">
        <v>8</v>
      </c>
      <c r="Z13" s="149">
        <v>9</v>
      </c>
      <c r="AA13" s="82">
        <v>10</v>
      </c>
      <c r="AB13" s="82">
        <v>11</v>
      </c>
      <c r="AC13" s="129">
        <v>12</v>
      </c>
      <c r="AD13" s="128">
        <v>13</v>
      </c>
      <c r="AE13" s="129">
        <v>14</v>
      </c>
      <c r="AF13" s="48">
        <v>15</v>
      </c>
      <c r="AG13" s="82">
        <v>16</v>
      </c>
      <c r="AH13" s="48">
        <v>17</v>
      </c>
      <c r="AI13" s="82">
        <v>18</v>
      </c>
      <c r="AJ13" s="12"/>
    </row>
    <row r="14" spans="1:37" s="86" customFormat="1" ht="29.25" customHeight="1" thickBot="1" x14ac:dyDescent="0.25">
      <c r="A14" s="19"/>
      <c r="B14" s="139">
        <v>1</v>
      </c>
      <c r="C14" s="109" t="s">
        <v>20</v>
      </c>
      <c r="D14" s="119">
        <v>40</v>
      </c>
      <c r="E14" s="108" t="s">
        <v>12</v>
      </c>
      <c r="F14" s="109" t="s">
        <v>13</v>
      </c>
      <c r="G14" s="108" t="s">
        <v>180</v>
      </c>
      <c r="H14" s="109" t="s">
        <v>40</v>
      </c>
      <c r="I14" s="105" t="s">
        <v>79</v>
      </c>
      <c r="J14" s="67">
        <v>0</v>
      </c>
      <c r="K14" s="67">
        <v>3361</v>
      </c>
      <c r="L14" s="67">
        <v>0</v>
      </c>
      <c r="M14" s="67">
        <v>4857</v>
      </c>
      <c r="N14" s="67">
        <v>2242</v>
      </c>
      <c r="O14" s="67">
        <v>2455</v>
      </c>
      <c r="P14" s="67">
        <v>0</v>
      </c>
      <c r="Q14" s="67">
        <v>2530</v>
      </c>
      <c r="R14" s="95">
        <v>0</v>
      </c>
      <c r="S14" s="67">
        <v>4276</v>
      </c>
      <c r="T14" s="67">
        <v>0</v>
      </c>
      <c r="U14" s="67">
        <v>3978</v>
      </c>
      <c r="V14" s="95">
        <f>SUM(J14:U14)</f>
        <v>23699</v>
      </c>
      <c r="W14" s="259">
        <f>V14</f>
        <v>23699</v>
      </c>
      <c r="X14" s="260"/>
      <c r="Y14" s="323"/>
      <c r="Z14" s="164"/>
      <c r="AA14" s="108">
        <f>W14*$Y$14</f>
        <v>0</v>
      </c>
      <c r="AB14" s="139">
        <f t="shared" ref="AB14:AB34" si="0">Z14*$Z$41</f>
        <v>0</v>
      </c>
      <c r="AC14" s="169">
        <v>35.299999999999997</v>
      </c>
      <c r="AD14" s="144" t="s">
        <v>40</v>
      </c>
      <c r="AE14" s="170">
        <v>2.759E-2</v>
      </c>
      <c r="AF14" s="110">
        <f>AC14*$Z$41</f>
        <v>423.59999999999997</v>
      </c>
      <c r="AG14" s="110" t="s">
        <v>40</v>
      </c>
      <c r="AH14" s="110">
        <f>W14*AE14</f>
        <v>653.85541000000001</v>
      </c>
      <c r="AI14" s="110">
        <f>AH14+AF14+AB14+AA14</f>
        <v>1077.45541</v>
      </c>
      <c r="AJ14" s="19"/>
      <c r="AK14" s="85"/>
    </row>
    <row r="15" spans="1:37" s="86" customFormat="1" ht="34.5" customHeight="1" thickBot="1" x14ac:dyDescent="0.25">
      <c r="A15" s="19"/>
      <c r="B15" s="138">
        <v>2</v>
      </c>
      <c r="C15" s="112" t="s">
        <v>11</v>
      </c>
      <c r="D15" s="120">
        <v>1</v>
      </c>
      <c r="E15" s="111" t="s">
        <v>12</v>
      </c>
      <c r="F15" s="112" t="s">
        <v>13</v>
      </c>
      <c r="G15" s="111" t="s">
        <v>180</v>
      </c>
      <c r="H15" s="112" t="s">
        <v>40</v>
      </c>
      <c r="I15" s="106" t="s">
        <v>81</v>
      </c>
      <c r="J15" s="30">
        <v>1114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2410</v>
      </c>
      <c r="Q15" s="30">
        <v>2960</v>
      </c>
      <c r="R15" s="96">
        <v>0</v>
      </c>
      <c r="S15" s="30">
        <v>0</v>
      </c>
      <c r="T15" s="30">
        <v>4167</v>
      </c>
      <c r="U15" s="30">
        <v>6611</v>
      </c>
      <c r="V15" s="95">
        <f t="shared" ref="V15:V34" si="1">SUM(J15:U15)</f>
        <v>17262</v>
      </c>
      <c r="W15" s="261">
        <f t="shared" ref="W15:W34" si="2">V15</f>
        <v>17262</v>
      </c>
      <c r="X15" s="262"/>
      <c r="Y15" s="324"/>
      <c r="Z15" s="165"/>
      <c r="AA15" s="111">
        <f>W15*$Y$14</f>
        <v>0</v>
      </c>
      <c r="AB15" s="138">
        <f t="shared" si="0"/>
        <v>0</v>
      </c>
      <c r="AC15" s="171">
        <v>35.299999999999997</v>
      </c>
      <c r="AD15" s="113" t="s">
        <v>40</v>
      </c>
      <c r="AE15" s="170">
        <v>2.759E-2</v>
      </c>
      <c r="AF15" s="113">
        <f t="shared" ref="AF15:AF24" si="3">AC15*$Z$41</f>
        <v>423.59999999999997</v>
      </c>
      <c r="AG15" s="113" t="s">
        <v>40</v>
      </c>
      <c r="AH15" s="113">
        <f t="shared" ref="AH15:AH26" si="4">W15*AE15</f>
        <v>476.25857999999999</v>
      </c>
      <c r="AI15" s="113">
        <f t="shared" ref="AI15:AI26" si="5">AH15+AF15+AB15+AA15</f>
        <v>899.85857999999996</v>
      </c>
      <c r="AJ15" s="19"/>
      <c r="AK15" s="85"/>
    </row>
    <row r="16" spans="1:37" s="86" customFormat="1" ht="34.5" customHeight="1" thickBot="1" x14ac:dyDescent="0.25">
      <c r="A16" s="19"/>
      <c r="B16" s="138">
        <v>3</v>
      </c>
      <c r="C16" s="112" t="s">
        <v>15</v>
      </c>
      <c r="D16" s="120">
        <v>11</v>
      </c>
      <c r="E16" s="111" t="s">
        <v>12</v>
      </c>
      <c r="F16" s="112" t="s">
        <v>13</v>
      </c>
      <c r="G16" s="111" t="s">
        <v>180</v>
      </c>
      <c r="H16" s="112" t="s">
        <v>40</v>
      </c>
      <c r="I16" s="106" t="s">
        <v>80</v>
      </c>
      <c r="J16" s="30">
        <v>0</v>
      </c>
      <c r="K16" s="30">
        <v>12369</v>
      </c>
      <c r="L16" s="30">
        <v>0</v>
      </c>
      <c r="M16" s="30">
        <v>35457</v>
      </c>
      <c r="N16" s="30">
        <v>8801</v>
      </c>
      <c r="O16" s="30">
        <v>9160</v>
      </c>
      <c r="P16" s="30">
        <v>8367</v>
      </c>
      <c r="Q16" s="30">
        <v>1668</v>
      </c>
      <c r="R16" s="96">
        <v>0</v>
      </c>
      <c r="S16" s="30">
        <v>77</v>
      </c>
      <c r="T16" s="30">
        <v>0</v>
      </c>
      <c r="U16" s="30">
        <v>0</v>
      </c>
      <c r="V16" s="95">
        <f t="shared" si="1"/>
        <v>75899</v>
      </c>
      <c r="W16" s="261">
        <f t="shared" si="2"/>
        <v>75899</v>
      </c>
      <c r="X16" s="262"/>
      <c r="Y16" s="324"/>
      <c r="Z16" s="165"/>
      <c r="AA16" s="111">
        <f>W16*$Y$14</f>
        <v>0</v>
      </c>
      <c r="AB16" s="138">
        <f t="shared" si="0"/>
        <v>0</v>
      </c>
      <c r="AC16" s="171">
        <v>35.299999999999997</v>
      </c>
      <c r="AD16" s="113" t="s">
        <v>40</v>
      </c>
      <c r="AE16" s="170">
        <v>2.759E-2</v>
      </c>
      <c r="AF16" s="113">
        <f t="shared" si="3"/>
        <v>423.59999999999997</v>
      </c>
      <c r="AG16" s="113" t="s">
        <v>40</v>
      </c>
      <c r="AH16" s="113">
        <f t="shared" si="4"/>
        <v>2094.05341</v>
      </c>
      <c r="AI16" s="113">
        <f>AH16+AF16+AB16+AA16</f>
        <v>2517.6534099999999</v>
      </c>
      <c r="AJ16" s="19"/>
      <c r="AK16" s="85"/>
    </row>
    <row r="17" spans="1:37" s="86" customFormat="1" ht="34.5" customHeight="1" thickBot="1" x14ac:dyDescent="0.25">
      <c r="A17" s="19"/>
      <c r="B17" s="138">
        <v>4</v>
      </c>
      <c r="C17" s="112" t="s">
        <v>21</v>
      </c>
      <c r="D17" s="120">
        <v>1</v>
      </c>
      <c r="E17" s="111" t="s">
        <v>12</v>
      </c>
      <c r="F17" s="112" t="s">
        <v>13</v>
      </c>
      <c r="G17" s="111" t="s">
        <v>180</v>
      </c>
      <c r="H17" s="112" t="s">
        <v>40</v>
      </c>
      <c r="I17" s="106" t="s">
        <v>80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5688</v>
      </c>
      <c r="R17" s="96">
        <v>0</v>
      </c>
      <c r="S17" s="30">
        <v>14359</v>
      </c>
      <c r="T17" s="30">
        <v>0</v>
      </c>
      <c r="U17" s="30">
        <v>24837</v>
      </c>
      <c r="V17" s="95">
        <f t="shared" si="1"/>
        <v>44884</v>
      </c>
      <c r="W17" s="261">
        <f t="shared" si="2"/>
        <v>44884</v>
      </c>
      <c r="X17" s="262"/>
      <c r="Y17" s="324"/>
      <c r="Z17" s="165"/>
      <c r="AA17" s="111">
        <f>W17*$Y$14</f>
        <v>0</v>
      </c>
      <c r="AB17" s="138">
        <f t="shared" si="0"/>
        <v>0</v>
      </c>
      <c r="AC17" s="171">
        <v>35.299999999999997</v>
      </c>
      <c r="AD17" s="113" t="s">
        <v>40</v>
      </c>
      <c r="AE17" s="170">
        <v>2.759E-2</v>
      </c>
      <c r="AF17" s="113">
        <f t="shared" si="3"/>
        <v>423.59999999999997</v>
      </c>
      <c r="AG17" s="113" t="s">
        <v>40</v>
      </c>
      <c r="AH17" s="113">
        <f t="shared" si="4"/>
        <v>1238.3495600000001</v>
      </c>
      <c r="AI17" s="113">
        <f t="shared" si="5"/>
        <v>1661.94956</v>
      </c>
      <c r="AJ17" s="19"/>
      <c r="AK17" s="85"/>
    </row>
    <row r="18" spans="1:37" s="86" customFormat="1" ht="34.5" customHeight="1" thickBot="1" x14ac:dyDescent="0.25">
      <c r="A18" s="19"/>
      <c r="B18" s="138">
        <v>5</v>
      </c>
      <c r="C18" s="112" t="s">
        <v>21</v>
      </c>
      <c r="D18" s="120">
        <v>18</v>
      </c>
      <c r="E18" s="111" t="s">
        <v>12</v>
      </c>
      <c r="F18" s="112" t="s">
        <v>13</v>
      </c>
      <c r="G18" s="111" t="s">
        <v>180</v>
      </c>
      <c r="H18" s="112" t="s">
        <v>40</v>
      </c>
      <c r="I18" s="106" t="s">
        <v>79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1521</v>
      </c>
      <c r="Q18" s="30">
        <v>1521</v>
      </c>
      <c r="R18" s="96">
        <v>6624</v>
      </c>
      <c r="S18" s="30">
        <v>6624</v>
      </c>
      <c r="T18" s="30">
        <v>6189</v>
      </c>
      <c r="U18" s="30">
        <v>6188</v>
      </c>
      <c r="V18" s="95">
        <f t="shared" si="1"/>
        <v>28667</v>
      </c>
      <c r="W18" s="261">
        <f t="shared" si="2"/>
        <v>28667</v>
      </c>
      <c r="X18" s="262"/>
      <c r="Y18" s="324"/>
      <c r="Z18" s="165"/>
      <c r="AA18" s="111">
        <f t="shared" ref="AA18:AA31" si="6">W18*$Y$14</f>
        <v>0</v>
      </c>
      <c r="AB18" s="138">
        <f t="shared" si="0"/>
        <v>0</v>
      </c>
      <c r="AC18" s="171">
        <v>35.299999999999997</v>
      </c>
      <c r="AD18" s="113" t="s">
        <v>40</v>
      </c>
      <c r="AE18" s="170">
        <v>2.759E-2</v>
      </c>
      <c r="AF18" s="113">
        <f t="shared" si="3"/>
        <v>423.59999999999997</v>
      </c>
      <c r="AG18" s="113" t="s">
        <v>40</v>
      </c>
      <c r="AH18" s="113">
        <f t="shared" si="4"/>
        <v>790.92253000000005</v>
      </c>
      <c r="AI18" s="113">
        <f t="shared" si="5"/>
        <v>1214.52253</v>
      </c>
      <c r="AJ18" s="19"/>
      <c r="AK18" s="85"/>
    </row>
    <row r="19" spans="1:37" s="86" customFormat="1" ht="34.5" customHeight="1" thickBot="1" x14ac:dyDescent="0.25">
      <c r="A19" s="19"/>
      <c r="B19" s="138">
        <v>6</v>
      </c>
      <c r="C19" s="142" t="s">
        <v>21</v>
      </c>
      <c r="D19" s="143">
        <v>46</v>
      </c>
      <c r="E19" s="141"/>
      <c r="F19" s="142" t="s">
        <v>13</v>
      </c>
      <c r="G19" s="111" t="s">
        <v>180</v>
      </c>
      <c r="H19" s="112" t="s">
        <v>40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1521</v>
      </c>
      <c r="Q19" s="30">
        <v>1521</v>
      </c>
      <c r="R19" s="96">
        <v>6624</v>
      </c>
      <c r="S19" s="30">
        <v>6624</v>
      </c>
      <c r="T19" s="30">
        <v>6189</v>
      </c>
      <c r="U19" s="30">
        <v>6188</v>
      </c>
      <c r="V19" s="95">
        <f t="shared" si="1"/>
        <v>28667</v>
      </c>
      <c r="W19" s="261">
        <f>V19</f>
        <v>28667</v>
      </c>
      <c r="X19" s="262"/>
      <c r="Y19" s="324"/>
      <c r="Z19" s="165"/>
      <c r="AA19" s="111">
        <f t="shared" si="6"/>
        <v>0</v>
      </c>
      <c r="AB19" s="138">
        <f t="shared" si="0"/>
        <v>0</v>
      </c>
      <c r="AC19" s="171">
        <v>35.299999999999997</v>
      </c>
      <c r="AD19" s="113" t="s">
        <v>40</v>
      </c>
      <c r="AE19" s="170">
        <v>2.759E-2</v>
      </c>
      <c r="AF19" s="113">
        <f t="shared" si="3"/>
        <v>423.59999999999997</v>
      </c>
      <c r="AG19" s="113" t="s">
        <v>40</v>
      </c>
      <c r="AH19" s="113">
        <f t="shared" si="4"/>
        <v>790.92253000000005</v>
      </c>
      <c r="AI19" s="113">
        <f t="shared" si="5"/>
        <v>1214.52253</v>
      </c>
      <c r="AJ19" s="19"/>
      <c r="AK19" s="85"/>
    </row>
    <row r="20" spans="1:37" s="86" customFormat="1" ht="34.5" customHeight="1" thickBot="1" x14ac:dyDescent="0.25">
      <c r="A20" s="19"/>
      <c r="B20" s="138">
        <v>7</v>
      </c>
      <c r="C20" s="112" t="s">
        <v>19</v>
      </c>
      <c r="D20" s="120">
        <v>36</v>
      </c>
      <c r="E20" s="111" t="s">
        <v>12</v>
      </c>
      <c r="F20" s="112" t="s">
        <v>13</v>
      </c>
      <c r="G20" s="111" t="s">
        <v>180</v>
      </c>
      <c r="H20" s="112" t="s">
        <v>40</v>
      </c>
      <c r="I20" s="106" t="s">
        <v>78</v>
      </c>
      <c r="J20" s="30">
        <v>0</v>
      </c>
      <c r="K20" s="30">
        <v>10793</v>
      </c>
      <c r="L20" s="30">
        <v>0</v>
      </c>
      <c r="M20" s="30">
        <v>21256</v>
      </c>
      <c r="N20" s="30">
        <v>9362</v>
      </c>
      <c r="O20" s="30">
        <v>7568</v>
      </c>
      <c r="P20" s="30">
        <v>4485</v>
      </c>
      <c r="Q20" s="30">
        <v>4219</v>
      </c>
      <c r="R20" s="96">
        <v>0</v>
      </c>
      <c r="S20" s="30">
        <v>0</v>
      </c>
      <c r="T20" s="30">
        <v>0</v>
      </c>
      <c r="U20" s="30">
        <v>0</v>
      </c>
      <c r="V20" s="95">
        <f>SUM(J20:U20)</f>
        <v>57683</v>
      </c>
      <c r="W20" s="261">
        <f>V20</f>
        <v>57683</v>
      </c>
      <c r="X20" s="262"/>
      <c r="Y20" s="324"/>
      <c r="Z20" s="165"/>
      <c r="AA20" s="111">
        <f t="shared" si="6"/>
        <v>0</v>
      </c>
      <c r="AB20" s="138">
        <f t="shared" si="0"/>
        <v>0</v>
      </c>
      <c r="AC20" s="171">
        <v>35.299999999999997</v>
      </c>
      <c r="AD20" s="113" t="s">
        <v>40</v>
      </c>
      <c r="AE20" s="172">
        <v>2.759E-2</v>
      </c>
      <c r="AF20" s="113">
        <f>AC20*$Z$41</f>
        <v>423.59999999999997</v>
      </c>
      <c r="AG20" s="113" t="s">
        <v>40</v>
      </c>
      <c r="AH20" s="113">
        <f t="shared" si="4"/>
        <v>1591.47397</v>
      </c>
      <c r="AI20" s="113">
        <f t="shared" si="5"/>
        <v>2015.0739699999999</v>
      </c>
      <c r="AJ20" s="19"/>
      <c r="AK20" s="85"/>
    </row>
    <row r="21" spans="1:37" s="86" customFormat="1" ht="34.5" customHeight="1" thickBot="1" x14ac:dyDescent="0.25">
      <c r="A21" s="19"/>
      <c r="B21" s="138">
        <v>8</v>
      </c>
      <c r="C21" s="112" t="s">
        <v>22</v>
      </c>
      <c r="D21" s="120">
        <v>55</v>
      </c>
      <c r="E21" s="111" t="s">
        <v>12</v>
      </c>
      <c r="F21" s="112" t="s">
        <v>13</v>
      </c>
      <c r="G21" s="111" t="s">
        <v>36</v>
      </c>
      <c r="H21" s="112" t="s">
        <v>40</v>
      </c>
      <c r="I21" s="106" t="s">
        <v>76</v>
      </c>
      <c r="J21" s="30">
        <v>1202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11</v>
      </c>
      <c r="Q21" s="30">
        <v>13530</v>
      </c>
      <c r="R21" s="96">
        <v>29949</v>
      </c>
      <c r="S21" s="30">
        <v>30625</v>
      </c>
      <c r="T21" s="30">
        <v>27833</v>
      </c>
      <c r="U21" s="30">
        <v>28242</v>
      </c>
      <c r="V21" s="95">
        <f>SUM(J21:U21)</f>
        <v>131392</v>
      </c>
      <c r="W21" s="261">
        <f>V21</f>
        <v>131392</v>
      </c>
      <c r="X21" s="262"/>
      <c r="Y21" s="324"/>
      <c r="Z21" s="165"/>
      <c r="AA21" s="111">
        <f t="shared" si="6"/>
        <v>0</v>
      </c>
      <c r="AB21" s="138">
        <f t="shared" si="0"/>
        <v>0</v>
      </c>
      <c r="AC21" s="173">
        <v>183.52</v>
      </c>
      <c r="AD21" s="113" t="s">
        <v>40</v>
      </c>
      <c r="AE21" s="172">
        <v>2.7040000000000002E-2</v>
      </c>
      <c r="AF21" s="113">
        <f t="shared" si="3"/>
        <v>2202.2400000000002</v>
      </c>
      <c r="AG21" s="113" t="s">
        <v>40</v>
      </c>
      <c r="AH21" s="113">
        <f t="shared" si="4"/>
        <v>3552.83968</v>
      </c>
      <c r="AI21" s="113">
        <f t="shared" si="5"/>
        <v>5755.0796800000007</v>
      </c>
      <c r="AJ21" s="19"/>
      <c r="AK21" s="85"/>
    </row>
    <row r="22" spans="1:37" s="86" customFormat="1" ht="34.5" customHeight="1" thickBot="1" x14ac:dyDescent="0.25">
      <c r="A22" s="19"/>
      <c r="B22" s="138">
        <v>9</v>
      </c>
      <c r="C22" s="112" t="s">
        <v>26</v>
      </c>
      <c r="D22" s="120">
        <v>35</v>
      </c>
      <c r="E22" s="111"/>
      <c r="F22" s="112" t="s">
        <v>13</v>
      </c>
      <c r="G22" s="111" t="s">
        <v>36</v>
      </c>
      <c r="H22" s="112" t="s">
        <v>40</v>
      </c>
      <c r="I22" s="106" t="s">
        <v>160</v>
      </c>
      <c r="J22" s="30">
        <v>32246</v>
      </c>
      <c r="K22" s="30">
        <v>41488</v>
      </c>
      <c r="L22" s="30">
        <v>49122</v>
      </c>
      <c r="M22" s="30">
        <v>55681</v>
      </c>
      <c r="N22" s="30">
        <v>46115</v>
      </c>
      <c r="O22" s="30">
        <v>46003</v>
      </c>
      <c r="P22" s="30">
        <v>29865</v>
      </c>
      <c r="Q22" s="30">
        <v>12127</v>
      </c>
      <c r="R22" s="96">
        <v>11</v>
      </c>
      <c r="S22" s="30">
        <v>0</v>
      </c>
      <c r="T22" s="30">
        <v>0</v>
      </c>
      <c r="U22" s="30">
        <v>0</v>
      </c>
      <c r="V22" s="95">
        <f>SUM(J22:U22)</f>
        <v>312658</v>
      </c>
      <c r="W22" s="261">
        <f>V22</f>
        <v>312658</v>
      </c>
      <c r="X22" s="262"/>
      <c r="Y22" s="324"/>
      <c r="Z22" s="165"/>
      <c r="AA22" s="111">
        <f>W22*$Y$14</f>
        <v>0</v>
      </c>
      <c r="AB22" s="138">
        <f t="shared" si="0"/>
        <v>0</v>
      </c>
      <c r="AC22" s="173">
        <v>183.52</v>
      </c>
      <c r="AD22" s="113" t="s">
        <v>40</v>
      </c>
      <c r="AE22" s="172">
        <v>2.7040000000000002E-2</v>
      </c>
      <c r="AF22" s="113">
        <f t="shared" si="3"/>
        <v>2202.2400000000002</v>
      </c>
      <c r="AG22" s="113" t="s">
        <v>40</v>
      </c>
      <c r="AH22" s="113">
        <f t="shared" si="4"/>
        <v>8454.27232</v>
      </c>
      <c r="AI22" s="113">
        <f t="shared" si="5"/>
        <v>10656.51232</v>
      </c>
      <c r="AJ22" s="19"/>
      <c r="AK22" s="85"/>
    </row>
    <row r="23" spans="1:37" s="86" customFormat="1" ht="34.5" customHeight="1" thickBot="1" x14ac:dyDescent="0.25">
      <c r="A23" s="19"/>
      <c r="B23" s="138">
        <v>10</v>
      </c>
      <c r="C23" s="112" t="s">
        <v>25</v>
      </c>
      <c r="D23" s="120">
        <v>6</v>
      </c>
      <c r="E23" s="111" t="s">
        <v>12</v>
      </c>
      <c r="F23" s="112" t="s">
        <v>13</v>
      </c>
      <c r="G23" s="111" t="s">
        <v>36</v>
      </c>
      <c r="H23" s="112" t="s">
        <v>40</v>
      </c>
      <c r="I23" s="106" t="s">
        <v>75</v>
      </c>
      <c r="J23" s="30">
        <v>10124</v>
      </c>
      <c r="K23" s="30">
        <v>12579</v>
      </c>
      <c r="L23" s="30">
        <v>19379</v>
      </c>
      <c r="M23" s="30">
        <v>21705</v>
      </c>
      <c r="N23" s="30">
        <v>16605</v>
      </c>
      <c r="O23" s="30">
        <v>14217</v>
      </c>
      <c r="P23" s="30">
        <v>11005</v>
      </c>
      <c r="Q23" s="30">
        <v>0</v>
      </c>
      <c r="R23" s="96">
        <v>0</v>
      </c>
      <c r="S23" s="30">
        <v>0</v>
      </c>
      <c r="T23" s="30">
        <v>0</v>
      </c>
      <c r="U23" s="30">
        <v>0</v>
      </c>
      <c r="V23" s="95">
        <f t="shared" si="1"/>
        <v>105614</v>
      </c>
      <c r="W23" s="261">
        <f t="shared" si="2"/>
        <v>105614</v>
      </c>
      <c r="X23" s="262"/>
      <c r="Y23" s="324"/>
      <c r="Z23" s="165"/>
      <c r="AA23" s="111">
        <f t="shared" si="6"/>
        <v>0</v>
      </c>
      <c r="AB23" s="138">
        <f t="shared" si="0"/>
        <v>0</v>
      </c>
      <c r="AC23" s="173">
        <v>183.52</v>
      </c>
      <c r="AD23" s="113" t="s">
        <v>40</v>
      </c>
      <c r="AE23" s="172">
        <v>2.7040000000000002E-2</v>
      </c>
      <c r="AF23" s="113">
        <f t="shared" si="3"/>
        <v>2202.2400000000002</v>
      </c>
      <c r="AG23" s="113" t="s">
        <v>40</v>
      </c>
      <c r="AH23" s="113">
        <f t="shared" si="4"/>
        <v>2855.8025600000001</v>
      </c>
      <c r="AI23" s="113">
        <f t="shared" si="5"/>
        <v>5058.0425599999999</v>
      </c>
      <c r="AJ23" s="19"/>
      <c r="AK23" s="85"/>
    </row>
    <row r="24" spans="1:37" s="86" customFormat="1" ht="34.5" customHeight="1" thickBot="1" x14ac:dyDescent="0.25">
      <c r="A24" s="19"/>
      <c r="B24" s="138">
        <v>11</v>
      </c>
      <c r="C24" s="112" t="s">
        <v>23</v>
      </c>
      <c r="D24" s="120">
        <v>43</v>
      </c>
      <c r="E24" s="111" t="s">
        <v>12</v>
      </c>
      <c r="F24" s="112" t="s">
        <v>13</v>
      </c>
      <c r="G24" s="111" t="s">
        <v>36</v>
      </c>
      <c r="H24" s="112" t="s">
        <v>40</v>
      </c>
      <c r="I24" s="106" t="s">
        <v>74</v>
      </c>
      <c r="J24" s="30">
        <v>15252</v>
      </c>
      <c r="K24" s="30">
        <v>13667</v>
      </c>
      <c r="L24" s="30">
        <v>17029</v>
      </c>
      <c r="M24" s="30">
        <v>23376</v>
      </c>
      <c r="N24" s="30">
        <v>14890</v>
      </c>
      <c r="O24" s="30">
        <v>14004</v>
      </c>
      <c r="P24" s="30">
        <v>8880</v>
      </c>
      <c r="Q24" s="30">
        <v>0</v>
      </c>
      <c r="R24" s="96">
        <v>0</v>
      </c>
      <c r="S24" s="30">
        <v>0</v>
      </c>
      <c r="T24" s="30">
        <v>0</v>
      </c>
      <c r="U24" s="30">
        <v>0</v>
      </c>
      <c r="V24" s="95">
        <f t="shared" si="1"/>
        <v>107098</v>
      </c>
      <c r="W24" s="261">
        <f t="shared" si="2"/>
        <v>107098</v>
      </c>
      <c r="X24" s="262"/>
      <c r="Y24" s="324"/>
      <c r="Z24" s="165"/>
      <c r="AA24" s="111">
        <f t="shared" si="6"/>
        <v>0</v>
      </c>
      <c r="AB24" s="138">
        <f t="shared" si="0"/>
        <v>0</v>
      </c>
      <c r="AC24" s="173">
        <v>183.52</v>
      </c>
      <c r="AD24" s="113" t="s">
        <v>40</v>
      </c>
      <c r="AE24" s="172">
        <v>2.7040000000000002E-2</v>
      </c>
      <c r="AF24" s="113">
        <f t="shared" si="3"/>
        <v>2202.2400000000002</v>
      </c>
      <c r="AG24" s="113" t="s">
        <v>40</v>
      </c>
      <c r="AH24" s="113">
        <f t="shared" si="4"/>
        <v>2895.92992</v>
      </c>
      <c r="AI24" s="113">
        <f t="shared" si="5"/>
        <v>5098.1699200000003</v>
      </c>
      <c r="AJ24" s="19"/>
      <c r="AK24" s="85"/>
    </row>
    <row r="25" spans="1:37" s="86" customFormat="1" ht="34.5" customHeight="1" thickBot="1" x14ac:dyDescent="0.25">
      <c r="A25" s="19"/>
      <c r="B25" s="138">
        <v>12</v>
      </c>
      <c r="C25" s="112" t="s">
        <v>27</v>
      </c>
      <c r="D25" s="120">
        <v>2</v>
      </c>
      <c r="E25" s="111" t="s">
        <v>12</v>
      </c>
      <c r="F25" s="112" t="s">
        <v>13</v>
      </c>
      <c r="G25" s="111" t="s">
        <v>36</v>
      </c>
      <c r="H25" s="112" t="s">
        <v>40</v>
      </c>
      <c r="I25" s="106" t="s">
        <v>73</v>
      </c>
      <c r="J25" s="30">
        <v>12087</v>
      </c>
      <c r="K25" s="30">
        <v>26102</v>
      </c>
      <c r="L25" s="30">
        <v>34227</v>
      </c>
      <c r="M25" s="30">
        <v>36433</v>
      </c>
      <c r="N25" s="30">
        <v>26808</v>
      </c>
      <c r="O25" s="30">
        <v>36158</v>
      </c>
      <c r="P25" s="30">
        <v>16388</v>
      </c>
      <c r="Q25" s="30">
        <v>8383</v>
      </c>
      <c r="R25" s="96">
        <v>0</v>
      </c>
      <c r="S25" s="30">
        <v>0</v>
      </c>
      <c r="T25" s="30">
        <v>0</v>
      </c>
      <c r="U25" s="30">
        <v>0</v>
      </c>
      <c r="V25" s="95">
        <f t="shared" si="1"/>
        <v>196586</v>
      </c>
      <c r="W25" s="261">
        <f t="shared" si="2"/>
        <v>196586</v>
      </c>
      <c r="X25" s="262"/>
      <c r="Y25" s="324"/>
      <c r="Z25" s="165"/>
      <c r="AA25" s="111">
        <f t="shared" si="6"/>
        <v>0</v>
      </c>
      <c r="AB25" s="138">
        <f t="shared" si="0"/>
        <v>0</v>
      </c>
      <c r="AC25" s="173">
        <v>183.52</v>
      </c>
      <c r="AD25" s="113" t="s">
        <v>40</v>
      </c>
      <c r="AE25" s="172">
        <v>2.7040000000000002E-2</v>
      </c>
      <c r="AF25" s="113">
        <f>AC25*$Z$41</f>
        <v>2202.2400000000002</v>
      </c>
      <c r="AG25" s="113" t="s">
        <v>40</v>
      </c>
      <c r="AH25" s="113">
        <f t="shared" si="4"/>
        <v>5315.6854400000002</v>
      </c>
      <c r="AI25" s="113">
        <f t="shared" si="5"/>
        <v>7517.9254400000009</v>
      </c>
      <c r="AJ25" s="19"/>
      <c r="AK25" s="85"/>
    </row>
    <row r="26" spans="1:37" s="86" customFormat="1" ht="34.5" customHeight="1" thickBot="1" x14ac:dyDescent="0.25">
      <c r="A26" s="19"/>
      <c r="B26" s="138">
        <v>13</v>
      </c>
      <c r="C26" s="112" t="s">
        <v>24</v>
      </c>
      <c r="D26" s="120">
        <v>6</v>
      </c>
      <c r="E26" s="111"/>
      <c r="F26" s="112" t="s">
        <v>13</v>
      </c>
      <c r="G26" s="111" t="s">
        <v>36</v>
      </c>
      <c r="H26" s="112" t="s">
        <v>40</v>
      </c>
      <c r="I26" s="106"/>
      <c r="J26" s="30">
        <v>22883</v>
      </c>
      <c r="K26" s="30">
        <v>38304</v>
      </c>
      <c r="L26" s="30">
        <v>67735</v>
      </c>
      <c r="M26" s="30">
        <v>50185</v>
      </c>
      <c r="N26" s="30">
        <v>35587</v>
      </c>
      <c r="O26" s="30">
        <v>32582</v>
      </c>
      <c r="P26" s="30">
        <v>21297</v>
      </c>
      <c r="Q26" s="30">
        <v>906</v>
      </c>
      <c r="R26" s="96">
        <v>11</v>
      </c>
      <c r="S26" s="30">
        <v>0</v>
      </c>
      <c r="T26" s="30">
        <v>0</v>
      </c>
      <c r="U26" s="30">
        <v>0</v>
      </c>
      <c r="V26" s="95">
        <f t="shared" si="1"/>
        <v>269490</v>
      </c>
      <c r="W26" s="261">
        <f t="shared" si="2"/>
        <v>269490</v>
      </c>
      <c r="X26" s="262"/>
      <c r="Y26" s="324"/>
      <c r="Z26" s="165"/>
      <c r="AA26" s="111">
        <f t="shared" si="6"/>
        <v>0</v>
      </c>
      <c r="AB26" s="138">
        <f t="shared" si="0"/>
        <v>0</v>
      </c>
      <c r="AC26" s="173">
        <v>183.52</v>
      </c>
      <c r="AD26" s="113" t="s">
        <v>40</v>
      </c>
      <c r="AE26" s="172">
        <v>2.7040000000000002E-2</v>
      </c>
      <c r="AF26" s="113">
        <f>AC26*$Z$41</f>
        <v>2202.2400000000002</v>
      </c>
      <c r="AG26" s="113" t="s">
        <v>40</v>
      </c>
      <c r="AH26" s="113">
        <f t="shared" si="4"/>
        <v>7287.0096000000003</v>
      </c>
      <c r="AI26" s="113">
        <f t="shared" si="5"/>
        <v>9489.249600000001</v>
      </c>
      <c r="AJ26" s="19"/>
      <c r="AK26" s="85"/>
    </row>
    <row r="27" spans="1:37" s="86" customFormat="1" ht="34.5" customHeight="1" thickBot="1" x14ac:dyDescent="0.25">
      <c r="A27" s="19"/>
      <c r="B27" s="138">
        <v>14</v>
      </c>
      <c r="C27" s="112" t="s">
        <v>30</v>
      </c>
      <c r="D27" s="120">
        <v>5</v>
      </c>
      <c r="E27" s="111" t="s">
        <v>12</v>
      </c>
      <c r="F27" s="112" t="s">
        <v>13</v>
      </c>
      <c r="G27" s="111" t="s">
        <v>147</v>
      </c>
      <c r="H27" s="112">
        <v>285</v>
      </c>
      <c r="I27" s="106" t="s">
        <v>86</v>
      </c>
      <c r="J27" s="30">
        <v>62853</v>
      </c>
      <c r="K27" s="30">
        <v>100221</v>
      </c>
      <c r="L27" s="30">
        <v>121802</v>
      </c>
      <c r="M27" s="30">
        <v>142549</v>
      </c>
      <c r="N27" s="30">
        <v>112871</v>
      </c>
      <c r="O27" s="30">
        <v>108258</v>
      </c>
      <c r="P27" s="30">
        <v>70213</v>
      </c>
      <c r="Q27" s="30">
        <v>43761</v>
      </c>
      <c r="R27" s="96">
        <v>21147</v>
      </c>
      <c r="S27" s="30">
        <v>20205</v>
      </c>
      <c r="T27" s="30">
        <v>19294</v>
      </c>
      <c r="U27" s="30">
        <v>19773</v>
      </c>
      <c r="V27" s="95">
        <f>SUM(J27:U27)</f>
        <v>842947</v>
      </c>
      <c r="W27" s="261">
        <f>V27</f>
        <v>842947</v>
      </c>
      <c r="X27" s="262"/>
      <c r="Y27" s="324"/>
      <c r="Z27" s="165"/>
      <c r="AA27" s="111">
        <f t="shared" si="6"/>
        <v>0</v>
      </c>
      <c r="AB27" s="138">
        <f t="shared" si="0"/>
        <v>0</v>
      </c>
      <c r="AC27" s="145" t="s">
        <v>40</v>
      </c>
      <c r="AD27" s="174">
        <v>4.7499999999999999E-3</v>
      </c>
      <c r="AE27" s="170">
        <v>2.452E-2</v>
      </c>
      <c r="AF27" s="113" t="s">
        <v>40</v>
      </c>
      <c r="AG27" s="113">
        <f>AD27*H27*$Z$42</f>
        <v>11858.85</v>
      </c>
      <c r="AH27" s="118">
        <f>W27*AE27</f>
        <v>20669.060440000001</v>
      </c>
      <c r="AI27" s="113">
        <f t="shared" ref="AI27:AI34" si="7">AH27+AG27+AB27+AA27</f>
        <v>32527.91044</v>
      </c>
      <c r="AJ27" s="19"/>
      <c r="AK27" s="85"/>
    </row>
    <row r="28" spans="1:37" s="86" customFormat="1" ht="34.5" customHeight="1" thickBot="1" x14ac:dyDescent="0.25">
      <c r="A28" s="19"/>
      <c r="B28" s="138">
        <v>15</v>
      </c>
      <c r="C28" s="112" t="s">
        <v>32</v>
      </c>
      <c r="D28" s="120">
        <v>59</v>
      </c>
      <c r="E28" s="111" t="s">
        <v>12</v>
      </c>
      <c r="F28" s="112" t="s">
        <v>13</v>
      </c>
      <c r="G28" s="111" t="s">
        <v>147</v>
      </c>
      <c r="H28" s="112">
        <v>121</v>
      </c>
      <c r="I28" s="106" t="s">
        <v>82</v>
      </c>
      <c r="J28" s="30">
        <v>4803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22</v>
      </c>
      <c r="Q28" s="30">
        <v>23710</v>
      </c>
      <c r="R28" s="96">
        <v>53337</v>
      </c>
      <c r="S28" s="30">
        <v>51709</v>
      </c>
      <c r="T28" s="30">
        <v>48484</v>
      </c>
      <c r="U28" s="30">
        <v>48865</v>
      </c>
      <c r="V28" s="95">
        <f t="shared" si="1"/>
        <v>230930</v>
      </c>
      <c r="W28" s="261">
        <f t="shared" si="2"/>
        <v>230930</v>
      </c>
      <c r="X28" s="262"/>
      <c r="Y28" s="324"/>
      <c r="Z28" s="165"/>
      <c r="AA28" s="111">
        <f t="shared" si="6"/>
        <v>0</v>
      </c>
      <c r="AB28" s="138">
        <f t="shared" si="0"/>
        <v>0</v>
      </c>
      <c r="AC28" s="145" t="s">
        <v>40</v>
      </c>
      <c r="AD28" s="174">
        <v>4.7499999999999999E-3</v>
      </c>
      <c r="AE28" s="170">
        <v>2.452E-2</v>
      </c>
      <c r="AF28" s="113" t="s">
        <v>40</v>
      </c>
      <c r="AG28" s="113">
        <f>AD28*H28*$Z$42</f>
        <v>5034.8099999999995</v>
      </c>
      <c r="AH28" s="118">
        <f t="shared" ref="AH28:AH34" si="8">W28*AE28</f>
        <v>5662.4035999999996</v>
      </c>
      <c r="AI28" s="114">
        <f t="shared" si="7"/>
        <v>10697.213599999999</v>
      </c>
      <c r="AJ28" s="19"/>
      <c r="AK28" s="85"/>
    </row>
    <row r="29" spans="1:37" s="86" customFormat="1" ht="34.5" customHeight="1" thickBot="1" x14ac:dyDescent="0.25">
      <c r="A29" s="19"/>
      <c r="B29" s="138">
        <v>16</v>
      </c>
      <c r="C29" s="112" t="s">
        <v>28</v>
      </c>
      <c r="D29" s="120">
        <v>5</v>
      </c>
      <c r="E29" s="111" t="s">
        <v>12</v>
      </c>
      <c r="F29" s="112" t="s">
        <v>13</v>
      </c>
      <c r="G29" s="111" t="s">
        <v>147</v>
      </c>
      <c r="H29" s="112">
        <v>132</v>
      </c>
      <c r="I29" s="106" t="s">
        <v>78</v>
      </c>
      <c r="J29" s="30">
        <v>28309</v>
      </c>
      <c r="K29" s="30">
        <v>43764</v>
      </c>
      <c r="L29" s="30">
        <v>53605</v>
      </c>
      <c r="M29" s="30">
        <v>51642</v>
      </c>
      <c r="N29" s="30">
        <v>42516</v>
      </c>
      <c r="O29" s="30">
        <v>44903</v>
      </c>
      <c r="P29" s="30">
        <v>33168</v>
      </c>
      <c r="Q29" s="30">
        <v>17306</v>
      </c>
      <c r="R29" s="96">
        <v>15009</v>
      </c>
      <c r="S29" s="30">
        <v>14054</v>
      </c>
      <c r="T29" s="30">
        <v>12936</v>
      </c>
      <c r="U29" s="30">
        <v>13520</v>
      </c>
      <c r="V29" s="95">
        <f t="shared" si="1"/>
        <v>370732</v>
      </c>
      <c r="W29" s="261">
        <f t="shared" si="2"/>
        <v>370732</v>
      </c>
      <c r="X29" s="262"/>
      <c r="Y29" s="324"/>
      <c r="Z29" s="165"/>
      <c r="AA29" s="111">
        <f t="shared" si="6"/>
        <v>0</v>
      </c>
      <c r="AB29" s="138">
        <f t="shared" si="0"/>
        <v>0</v>
      </c>
      <c r="AC29" s="145" t="s">
        <v>40</v>
      </c>
      <c r="AD29" s="174">
        <v>4.7499999999999999E-3</v>
      </c>
      <c r="AE29" s="170">
        <v>2.452E-2</v>
      </c>
      <c r="AF29" s="113" t="s">
        <v>40</v>
      </c>
      <c r="AG29" s="113">
        <f t="shared" ref="AG29:AG34" si="9">AD29*H29*$Z$42</f>
        <v>5492.52</v>
      </c>
      <c r="AH29" s="118">
        <f t="shared" si="8"/>
        <v>9090.3486400000002</v>
      </c>
      <c r="AI29" s="114">
        <f t="shared" si="7"/>
        <v>14582.868640000001</v>
      </c>
      <c r="AJ29" s="19"/>
      <c r="AK29" s="85"/>
    </row>
    <row r="30" spans="1:37" s="86" customFormat="1" ht="34.5" customHeight="1" thickBot="1" x14ac:dyDescent="0.25">
      <c r="A30" s="19"/>
      <c r="B30" s="138">
        <v>17</v>
      </c>
      <c r="C30" s="112" t="s">
        <v>31</v>
      </c>
      <c r="D30" s="120">
        <v>28</v>
      </c>
      <c r="E30" s="111" t="s">
        <v>12</v>
      </c>
      <c r="F30" s="112" t="s">
        <v>13</v>
      </c>
      <c r="G30" s="111" t="s">
        <v>147</v>
      </c>
      <c r="H30" s="112">
        <v>384</v>
      </c>
      <c r="I30" s="106" t="s">
        <v>83</v>
      </c>
      <c r="J30" s="30">
        <v>74745</v>
      </c>
      <c r="K30" s="30">
        <v>116497</v>
      </c>
      <c r="L30" s="30">
        <v>130583</v>
      </c>
      <c r="M30" s="30">
        <v>169638</v>
      </c>
      <c r="N30" s="30">
        <v>137526</v>
      </c>
      <c r="O30" s="30">
        <v>132310</v>
      </c>
      <c r="P30" s="30">
        <v>80827</v>
      </c>
      <c r="Q30" s="30">
        <v>28759</v>
      </c>
      <c r="R30" s="96">
        <v>16927</v>
      </c>
      <c r="S30" s="30">
        <v>16027</v>
      </c>
      <c r="T30" s="30">
        <v>15327</v>
      </c>
      <c r="U30" s="30">
        <v>19806</v>
      </c>
      <c r="V30" s="95">
        <f t="shared" si="1"/>
        <v>938972</v>
      </c>
      <c r="W30" s="261">
        <f t="shared" si="2"/>
        <v>938972</v>
      </c>
      <c r="X30" s="262"/>
      <c r="Y30" s="324"/>
      <c r="Z30" s="165"/>
      <c r="AA30" s="111">
        <f t="shared" si="6"/>
        <v>0</v>
      </c>
      <c r="AB30" s="138">
        <f t="shared" si="0"/>
        <v>0</v>
      </c>
      <c r="AC30" s="145" t="s">
        <v>40</v>
      </c>
      <c r="AD30" s="174">
        <v>4.7499999999999999E-3</v>
      </c>
      <c r="AE30" s="170">
        <v>2.452E-2</v>
      </c>
      <c r="AF30" s="113" t="s">
        <v>40</v>
      </c>
      <c r="AG30" s="113">
        <f t="shared" si="9"/>
        <v>15978.239999999998</v>
      </c>
      <c r="AH30" s="118">
        <f t="shared" si="8"/>
        <v>23023.593440000001</v>
      </c>
      <c r="AI30" s="114">
        <f t="shared" si="7"/>
        <v>39001.833440000002</v>
      </c>
      <c r="AJ30" s="19"/>
      <c r="AK30" s="85"/>
    </row>
    <row r="31" spans="1:37" s="86" customFormat="1" ht="34.5" customHeight="1" thickBot="1" x14ac:dyDescent="0.25">
      <c r="A31" s="19"/>
      <c r="B31" s="138">
        <v>18</v>
      </c>
      <c r="C31" s="112" t="s">
        <v>29</v>
      </c>
      <c r="D31" s="120">
        <v>24</v>
      </c>
      <c r="E31" s="111" t="s">
        <v>12</v>
      </c>
      <c r="F31" s="112" t="s">
        <v>13</v>
      </c>
      <c r="G31" s="111" t="s">
        <v>147</v>
      </c>
      <c r="H31" s="112">
        <v>121</v>
      </c>
      <c r="I31" s="106" t="s">
        <v>84</v>
      </c>
      <c r="J31" s="30">
        <v>25980</v>
      </c>
      <c r="K31" s="30">
        <v>43876</v>
      </c>
      <c r="L31" s="30">
        <v>52859</v>
      </c>
      <c r="M31" s="30">
        <v>56127</v>
      </c>
      <c r="N31" s="30">
        <v>43065</v>
      </c>
      <c r="O31" s="30">
        <v>39838</v>
      </c>
      <c r="P31" s="30">
        <v>24885</v>
      </c>
      <c r="Q31" s="30">
        <v>12478</v>
      </c>
      <c r="R31" s="96">
        <v>0</v>
      </c>
      <c r="S31" s="30">
        <v>0</v>
      </c>
      <c r="T31" s="30">
        <v>0</v>
      </c>
      <c r="U31" s="30">
        <v>0</v>
      </c>
      <c r="V31" s="95">
        <f t="shared" si="1"/>
        <v>299108</v>
      </c>
      <c r="W31" s="261">
        <f t="shared" si="2"/>
        <v>299108</v>
      </c>
      <c r="X31" s="262"/>
      <c r="Y31" s="324"/>
      <c r="Z31" s="165"/>
      <c r="AA31" s="111">
        <f t="shared" si="6"/>
        <v>0</v>
      </c>
      <c r="AB31" s="138">
        <f t="shared" si="0"/>
        <v>0</v>
      </c>
      <c r="AC31" s="145" t="s">
        <v>40</v>
      </c>
      <c r="AD31" s="174">
        <v>4.7499999999999999E-3</v>
      </c>
      <c r="AE31" s="170">
        <v>2.452E-2</v>
      </c>
      <c r="AF31" s="113" t="s">
        <v>40</v>
      </c>
      <c r="AG31" s="113">
        <f t="shared" si="9"/>
        <v>5034.8099999999995</v>
      </c>
      <c r="AH31" s="118">
        <f t="shared" si="8"/>
        <v>7334.1281600000002</v>
      </c>
      <c r="AI31" s="114">
        <f t="shared" si="7"/>
        <v>12368.93816</v>
      </c>
      <c r="AJ31" s="19"/>
      <c r="AK31" s="85"/>
    </row>
    <row r="32" spans="1:37" s="86" customFormat="1" ht="34.5" customHeight="1" thickBot="1" x14ac:dyDescent="0.25">
      <c r="A32" s="19"/>
      <c r="B32" s="138">
        <v>19</v>
      </c>
      <c r="C32" s="112" t="s">
        <v>33</v>
      </c>
      <c r="D32" s="120">
        <v>1</v>
      </c>
      <c r="E32" s="111" t="s">
        <v>12</v>
      </c>
      <c r="F32" s="112" t="s">
        <v>13</v>
      </c>
      <c r="G32" s="111" t="s">
        <v>147</v>
      </c>
      <c r="H32" s="112">
        <v>121</v>
      </c>
      <c r="I32" s="106" t="s">
        <v>85</v>
      </c>
      <c r="J32" s="30">
        <v>16118</v>
      </c>
      <c r="K32" s="30">
        <v>32654</v>
      </c>
      <c r="L32" s="30">
        <v>41399</v>
      </c>
      <c r="M32" s="30">
        <v>36002</v>
      </c>
      <c r="N32" s="30">
        <v>29891</v>
      </c>
      <c r="O32" s="30">
        <v>25837</v>
      </c>
      <c r="P32" s="30">
        <v>24686</v>
      </c>
      <c r="Q32" s="30">
        <v>7926</v>
      </c>
      <c r="R32" s="96">
        <v>0</v>
      </c>
      <c r="S32" s="30">
        <v>0</v>
      </c>
      <c r="T32" s="30">
        <v>0</v>
      </c>
      <c r="U32" s="30">
        <v>0</v>
      </c>
      <c r="V32" s="95">
        <f t="shared" si="1"/>
        <v>214513</v>
      </c>
      <c r="W32" s="261">
        <f t="shared" si="2"/>
        <v>214513</v>
      </c>
      <c r="X32" s="262"/>
      <c r="Y32" s="324"/>
      <c r="Z32" s="165"/>
      <c r="AA32" s="111">
        <f>W32*$Y$14</f>
        <v>0</v>
      </c>
      <c r="AB32" s="138">
        <f t="shared" si="0"/>
        <v>0</v>
      </c>
      <c r="AC32" s="145" t="s">
        <v>40</v>
      </c>
      <c r="AD32" s="174">
        <v>4.7499999999999999E-3</v>
      </c>
      <c r="AE32" s="170">
        <v>2.452E-2</v>
      </c>
      <c r="AF32" s="113" t="s">
        <v>40</v>
      </c>
      <c r="AG32" s="113">
        <f t="shared" si="9"/>
        <v>5034.8099999999995</v>
      </c>
      <c r="AH32" s="118">
        <f t="shared" si="8"/>
        <v>5259.8587600000001</v>
      </c>
      <c r="AI32" s="114">
        <f t="shared" si="7"/>
        <v>10294.66876</v>
      </c>
      <c r="AJ32" s="19"/>
      <c r="AK32" s="85"/>
    </row>
    <row r="33" spans="1:37" s="92" customFormat="1" ht="34.5" customHeight="1" thickBot="1" x14ac:dyDescent="0.25">
      <c r="A33" s="130"/>
      <c r="B33" s="138">
        <v>20</v>
      </c>
      <c r="C33" s="112" t="s">
        <v>34</v>
      </c>
      <c r="D33" s="120">
        <v>64</v>
      </c>
      <c r="E33" s="111" t="s">
        <v>12</v>
      </c>
      <c r="F33" s="112" t="s">
        <v>13</v>
      </c>
      <c r="G33" s="111" t="s">
        <v>179</v>
      </c>
      <c r="H33" s="112">
        <v>1306</v>
      </c>
      <c r="I33" s="106" t="s">
        <v>87</v>
      </c>
      <c r="J33" s="30">
        <v>357073</v>
      </c>
      <c r="K33" s="30">
        <v>515033</v>
      </c>
      <c r="L33" s="30">
        <v>604940</v>
      </c>
      <c r="M33" s="30">
        <v>702017</v>
      </c>
      <c r="N33" s="30">
        <v>536517</v>
      </c>
      <c r="O33" s="30">
        <v>518230</v>
      </c>
      <c r="P33" s="30">
        <v>287016</v>
      </c>
      <c r="Q33" s="30">
        <v>228352</v>
      </c>
      <c r="R33" s="96">
        <v>122631</v>
      </c>
      <c r="S33" s="30">
        <v>117285</v>
      </c>
      <c r="T33" s="30">
        <v>109518</v>
      </c>
      <c r="U33" s="30">
        <v>116864</v>
      </c>
      <c r="V33" s="95">
        <f t="shared" si="1"/>
        <v>4215476</v>
      </c>
      <c r="W33" s="261">
        <f t="shared" si="2"/>
        <v>4215476</v>
      </c>
      <c r="X33" s="262"/>
      <c r="Y33" s="324"/>
      <c r="Z33" s="165"/>
      <c r="AA33" s="111">
        <f>W33*$Y$14</f>
        <v>0</v>
      </c>
      <c r="AB33" s="138">
        <f t="shared" si="0"/>
        <v>0</v>
      </c>
      <c r="AC33" s="145" t="s">
        <v>40</v>
      </c>
      <c r="AD33" s="174">
        <v>4.3600000000000002E-3</v>
      </c>
      <c r="AE33" s="170">
        <v>2.3099999999999999E-2</v>
      </c>
      <c r="AF33" s="113" t="s">
        <v>40</v>
      </c>
      <c r="AG33" s="113">
        <f t="shared" si="9"/>
        <v>49880.8416</v>
      </c>
      <c r="AH33" s="118">
        <f t="shared" si="8"/>
        <v>97377.495599999995</v>
      </c>
      <c r="AI33" s="114">
        <f t="shared" si="7"/>
        <v>147258.33720000001</v>
      </c>
      <c r="AJ33" s="130"/>
      <c r="AK33" s="91"/>
    </row>
    <row r="34" spans="1:37" s="86" customFormat="1" ht="34.5" customHeight="1" thickBot="1" x14ac:dyDescent="0.25">
      <c r="A34" s="19"/>
      <c r="B34" s="140">
        <v>21</v>
      </c>
      <c r="C34" s="116" t="s">
        <v>16</v>
      </c>
      <c r="D34" s="121">
        <v>10</v>
      </c>
      <c r="E34" s="115" t="s">
        <v>17</v>
      </c>
      <c r="F34" s="116" t="s">
        <v>18</v>
      </c>
      <c r="G34" s="115" t="s">
        <v>179</v>
      </c>
      <c r="H34" s="116">
        <v>1031</v>
      </c>
      <c r="I34" s="107" t="s">
        <v>88</v>
      </c>
      <c r="J34" s="35">
        <v>300742</v>
      </c>
      <c r="K34" s="35">
        <v>443861</v>
      </c>
      <c r="L34" s="35">
        <v>531883</v>
      </c>
      <c r="M34" s="35">
        <v>593305</v>
      </c>
      <c r="N34" s="35">
        <v>465152</v>
      </c>
      <c r="O34" s="35">
        <v>445414</v>
      </c>
      <c r="P34" s="35">
        <v>226245</v>
      </c>
      <c r="Q34" s="35">
        <v>105964</v>
      </c>
      <c r="R34" s="97">
        <v>0</v>
      </c>
      <c r="S34" s="35">
        <v>0</v>
      </c>
      <c r="T34" s="35">
        <v>0</v>
      </c>
      <c r="U34" s="35">
        <v>0</v>
      </c>
      <c r="V34" s="122">
        <f t="shared" si="1"/>
        <v>3112566</v>
      </c>
      <c r="W34" s="263">
        <f t="shared" si="2"/>
        <v>3112566</v>
      </c>
      <c r="X34" s="264"/>
      <c r="Y34" s="325"/>
      <c r="Z34" s="166"/>
      <c r="AA34" s="115">
        <f>W34*$Y$14</f>
        <v>0</v>
      </c>
      <c r="AB34" s="140">
        <f t="shared" si="0"/>
        <v>0</v>
      </c>
      <c r="AC34" s="146" t="s">
        <v>40</v>
      </c>
      <c r="AD34" s="175">
        <v>4.3600000000000002E-3</v>
      </c>
      <c r="AE34" s="176">
        <v>2.3099999999999999E-2</v>
      </c>
      <c r="AF34" s="117" t="s">
        <v>40</v>
      </c>
      <c r="AG34" s="117">
        <f t="shared" si="9"/>
        <v>39377.601600000002</v>
      </c>
      <c r="AH34" s="158">
        <f t="shared" si="8"/>
        <v>71900.27459999999</v>
      </c>
      <c r="AI34" s="117">
        <f t="shared" si="7"/>
        <v>111277.8762</v>
      </c>
      <c r="AJ34" s="19"/>
      <c r="AK34" s="85"/>
    </row>
    <row r="35" spans="1:37" ht="16.5" customHeight="1" thickBot="1" x14ac:dyDescent="0.3">
      <c r="A35" s="12"/>
      <c r="B35" s="12"/>
      <c r="C35" s="12"/>
      <c r="D35" s="12"/>
      <c r="E35" s="12"/>
      <c r="F35" s="12"/>
      <c r="G35" s="247" t="s">
        <v>89</v>
      </c>
      <c r="H35" s="248"/>
      <c r="I35" s="160"/>
      <c r="J35" s="161">
        <f t="shared" ref="J35:W35" si="10">SUM(J14:J34)</f>
        <v>965531</v>
      </c>
      <c r="K35" s="161">
        <f t="shared" si="10"/>
        <v>1454569</v>
      </c>
      <c r="L35" s="162">
        <f t="shared" si="10"/>
        <v>1724563</v>
      </c>
      <c r="M35" s="161">
        <f t="shared" si="10"/>
        <v>2000230</v>
      </c>
      <c r="N35" s="161">
        <f t="shared" si="10"/>
        <v>1527948</v>
      </c>
      <c r="O35" s="161">
        <f t="shared" si="10"/>
        <v>1476937</v>
      </c>
      <c r="P35" s="161">
        <f t="shared" si="10"/>
        <v>852812</v>
      </c>
      <c r="Q35" s="161">
        <f t="shared" si="10"/>
        <v>523309</v>
      </c>
      <c r="R35" s="162">
        <f t="shared" si="10"/>
        <v>272270</v>
      </c>
      <c r="S35" s="161">
        <f t="shared" si="10"/>
        <v>281865</v>
      </c>
      <c r="T35" s="161">
        <f t="shared" si="10"/>
        <v>249937</v>
      </c>
      <c r="U35" s="162">
        <f t="shared" si="10"/>
        <v>294872</v>
      </c>
      <c r="V35" s="167">
        <f t="shared" si="10"/>
        <v>11624843</v>
      </c>
      <c r="W35" s="253">
        <f t="shared" si="10"/>
        <v>11624843</v>
      </c>
      <c r="X35" s="254"/>
      <c r="Y35" s="150"/>
      <c r="Z35" s="150"/>
      <c r="AA35" s="38"/>
      <c r="AB35" s="38"/>
      <c r="AC35" s="38"/>
      <c r="AD35" s="38"/>
      <c r="AE35" s="38"/>
      <c r="AF35" s="38"/>
      <c r="AG35" s="38"/>
      <c r="AH35" s="38"/>
      <c r="AI35" s="137">
        <f>SUM(AI13:AI34)</f>
        <v>432203.66195000004</v>
      </c>
      <c r="AJ35" s="131"/>
    </row>
    <row r="36" spans="1:37" ht="16.5" customHeight="1" thickBot="1" x14ac:dyDescent="0.3">
      <c r="A36" s="12"/>
      <c r="B36" s="12"/>
      <c r="C36" s="12"/>
      <c r="D36" s="12"/>
      <c r="E36" s="12"/>
      <c r="F36" s="12"/>
      <c r="G36" s="249"/>
      <c r="H36" s="250"/>
      <c r="I36" s="87"/>
      <c r="J36" s="87"/>
      <c r="K36" s="87"/>
      <c r="L36" s="87"/>
      <c r="M36" s="14"/>
      <c r="N36" s="51"/>
      <c r="O36" s="51"/>
      <c r="P36" s="87"/>
      <c r="Q36" s="87"/>
      <c r="R36" s="87"/>
      <c r="S36" s="87"/>
      <c r="T36" s="87"/>
      <c r="U36" s="87"/>
      <c r="V36" s="168"/>
      <c r="W36" s="255"/>
      <c r="X36" s="256"/>
      <c r="Y36" s="26"/>
      <c r="Z36" s="26"/>
      <c r="AA36" s="26"/>
      <c r="AB36" s="26"/>
      <c r="AC36" s="26"/>
      <c r="AD36" s="26"/>
      <c r="AE36" s="26"/>
      <c r="AF36" s="12"/>
      <c r="AG36" s="12"/>
      <c r="AH36" s="12"/>
      <c r="AI36" s="101"/>
      <c r="AJ36" s="88"/>
    </row>
    <row r="37" spans="1:37" ht="12.75" customHeight="1" thickBot="1" x14ac:dyDescent="0.25">
      <c r="A37" s="12"/>
      <c r="B37" s="12"/>
      <c r="C37" s="12"/>
      <c r="D37" s="12"/>
      <c r="E37" s="12"/>
      <c r="F37" s="12"/>
      <c r="G37" s="251"/>
      <c r="H37" s="252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257"/>
      <c r="X37" s="258"/>
      <c r="Y37" s="319" t="s">
        <v>140</v>
      </c>
      <c r="Z37" s="319"/>
      <c r="AA37" s="319"/>
      <c r="AB37" s="319"/>
      <c r="AC37" s="319"/>
      <c r="AD37" s="12"/>
      <c r="AE37" s="12"/>
      <c r="AF37" s="12"/>
      <c r="AG37" s="316" t="s">
        <v>137</v>
      </c>
      <c r="AH37" s="330"/>
      <c r="AI37" s="327">
        <f>IF(SUM(AI14:AI34)&gt;437008.06978,SUM(AI14:AI34),0)</f>
        <v>0</v>
      </c>
      <c r="AJ37" s="12"/>
    </row>
    <row r="38" spans="1:37" ht="12.75" customHeight="1" x14ac:dyDescent="0.2">
      <c r="A38" s="12"/>
      <c r="B38" s="12"/>
      <c r="C38" s="94"/>
      <c r="D38" s="94"/>
      <c r="E38" s="94"/>
      <c r="F38" s="94"/>
      <c r="G38" s="94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336"/>
      <c r="X38" s="287">
        <v>1</v>
      </c>
      <c r="Y38" s="291"/>
      <c r="Z38" s="333" t="s">
        <v>139</v>
      </c>
      <c r="AA38" s="334"/>
      <c r="AB38" s="334"/>
      <c r="AC38" s="335"/>
      <c r="AD38" s="12"/>
      <c r="AE38" s="12"/>
      <c r="AF38" s="12"/>
      <c r="AG38" s="318"/>
      <c r="AH38" s="331"/>
      <c r="AI38" s="328"/>
      <c r="AJ38" s="12"/>
    </row>
    <row r="39" spans="1:37" ht="12.75" customHeight="1" thickBot="1" x14ac:dyDescent="0.25">
      <c r="A39" s="12"/>
      <c r="B39" s="12"/>
      <c r="C39" s="94"/>
      <c r="D39" s="94"/>
      <c r="E39" s="94"/>
      <c r="F39" s="94"/>
      <c r="G39" s="94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336"/>
      <c r="X39" s="288"/>
      <c r="Y39" s="292"/>
      <c r="Z39" s="305"/>
      <c r="AA39" s="306"/>
      <c r="AB39" s="306"/>
      <c r="AC39" s="307"/>
      <c r="AD39" s="12"/>
      <c r="AE39" s="12"/>
      <c r="AF39" s="12"/>
      <c r="AG39" s="317"/>
      <c r="AH39" s="332"/>
      <c r="AI39" s="328"/>
      <c r="AJ39" s="12"/>
    </row>
    <row r="40" spans="1:37" ht="12.75" customHeight="1" thickBot="1" x14ac:dyDescent="0.25">
      <c r="A40" s="12"/>
      <c r="B40" s="12"/>
      <c r="C40" s="94"/>
      <c r="D40" s="94"/>
      <c r="E40" s="94"/>
      <c r="F40" s="94"/>
      <c r="G40" s="94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336"/>
      <c r="X40" s="289"/>
      <c r="Y40" s="293"/>
      <c r="Z40" s="308"/>
      <c r="AA40" s="309"/>
      <c r="AB40" s="309"/>
      <c r="AC40" s="310"/>
      <c r="AD40" s="93"/>
      <c r="AE40" s="93"/>
      <c r="AF40" s="93"/>
      <c r="AG40" s="316" t="s">
        <v>134</v>
      </c>
      <c r="AH40" s="330"/>
      <c r="AI40" s="327">
        <f>AI37*0.23</f>
        <v>0</v>
      </c>
      <c r="AJ40" s="12"/>
    </row>
    <row r="41" spans="1:37" s="104" customFormat="1" ht="20.25" customHeight="1" thickBot="1" x14ac:dyDescent="0.25">
      <c r="A41" s="102"/>
      <c r="B41" s="102"/>
      <c r="C41" s="94"/>
      <c r="D41" s="94"/>
      <c r="E41" s="94"/>
      <c r="F41" s="94"/>
      <c r="G41" s="94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3">
        <v>2</v>
      </c>
      <c r="Y41" s="154" t="s">
        <v>133</v>
      </c>
      <c r="Z41" s="311">
        <v>12</v>
      </c>
      <c r="AA41" s="312"/>
      <c r="AB41" s="312"/>
      <c r="AC41" s="313"/>
      <c r="AD41" s="102"/>
      <c r="AE41" s="102"/>
      <c r="AF41" s="102"/>
      <c r="AG41" s="318"/>
      <c r="AH41" s="331"/>
      <c r="AI41" s="328"/>
      <c r="AJ41" s="102"/>
    </row>
    <row r="42" spans="1:37" ht="12.75" customHeight="1" thickBot="1" x14ac:dyDescent="0.25">
      <c r="A42" s="12"/>
      <c r="B42" s="12"/>
      <c r="C42" s="94"/>
      <c r="D42" s="94"/>
      <c r="E42" s="94"/>
      <c r="F42" s="94"/>
      <c r="G42" s="9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286"/>
      <c r="X42" s="290">
        <v>3</v>
      </c>
      <c r="Y42" s="295" t="s">
        <v>135</v>
      </c>
      <c r="Z42" s="299">
        <v>8760</v>
      </c>
      <c r="AA42" s="300"/>
      <c r="AB42" s="300"/>
      <c r="AC42" s="301"/>
      <c r="AD42" s="12"/>
      <c r="AE42" s="12"/>
      <c r="AF42" s="12"/>
      <c r="AG42" s="317"/>
      <c r="AH42" s="332"/>
      <c r="AI42" s="329"/>
      <c r="AJ42" s="132"/>
    </row>
    <row r="43" spans="1:37" ht="12.75" customHeight="1" thickBot="1" x14ac:dyDescent="0.25">
      <c r="A43" s="12"/>
      <c r="B43" s="12"/>
      <c r="C43" s="94"/>
      <c r="D43" s="94"/>
      <c r="E43" s="94"/>
      <c r="F43" s="94"/>
      <c r="G43" s="9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286"/>
      <c r="X43" s="289"/>
      <c r="Y43" s="296"/>
      <c r="Z43" s="302"/>
      <c r="AA43" s="303"/>
      <c r="AB43" s="303"/>
      <c r="AC43" s="304"/>
      <c r="AD43" s="12"/>
      <c r="AE43" s="12"/>
      <c r="AF43" s="12"/>
      <c r="AG43" s="316" t="s">
        <v>169</v>
      </c>
      <c r="AH43" s="330"/>
      <c r="AI43" s="328">
        <f>AI37*1.23</f>
        <v>0</v>
      </c>
      <c r="AJ43" s="12"/>
    </row>
    <row r="44" spans="1:37" ht="12.75" customHeight="1" x14ac:dyDescent="0.2">
      <c r="A44" s="12"/>
      <c r="B44" s="12"/>
      <c r="C44" s="94"/>
      <c r="D44" s="94"/>
      <c r="E44" s="94"/>
      <c r="F44" s="94"/>
      <c r="G44" s="9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286"/>
      <c r="X44" s="287">
        <v>4</v>
      </c>
      <c r="Y44" s="297" t="s">
        <v>170</v>
      </c>
      <c r="Z44" s="305" t="s">
        <v>162</v>
      </c>
      <c r="AA44" s="306"/>
      <c r="AB44" s="306"/>
      <c r="AC44" s="307"/>
      <c r="AD44" s="12"/>
      <c r="AE44" s="12"/>
      <c r="AF44" s="12"/>
      <c r="AG44" s="318"/>
      <c r="AH44" s="331"/>
      <c r="AI44" s="328"/>
      <c r="AJ44" s="12"/>
    </row>
    <row r="45" spans="1:37" ht="31.5" customHeight="1" thickBot="1" x14ac:dyDescent="0.25">
      <c r="A45" s="12"/>
      <c r="B45" s="12"/>
      <c r="C45" s="94"/>
      <c r="D45" s="94"/>
      <c r="E45" s="94"/>
      <c r="F45" s="94"/>
      <c r="G45" s="94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286"/>
      <c r="X45" s="289"/>
      <c r="Y45" s="298"/>
      <c r="Z45" s="308"/>
      <c r="AA45" s="309"/>
      <c r="AB45" s="309"/>
      <c r="AC45" s="310"/>
      <c r="AD45" s="12"/>
      <c r="AE45" s="12"/>
      <c r="AF45" s="12"/>
      <c r="AG45" s="317"/>
      <c r="AH45" s="332"/>
      <c r="AI45" s="329"/>
      <c r="AJ45" s="12"/>
    </row>
    <row r="46" spans="1:37" ht="12.75" customHeight="1" x14ac:dyDescent="0.2">
      <c r="A46" s="12"/>
      <c r="B46" s="12"/>
      <c r="C46" s="94"/>
      <c r="D46" s="94"/>
      <c r="E46" s="94"/>
      <c r="F46" s="94"/>
      <c r="G46" s="9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51"/>
      <c r="Z46" s="152"/>
      <c r="AA46" s="133"/>
      <c r="AB46" s="133"/>
      <c r="AC46" s="12"/>
      <c r="AD46" s="12"/>
      <c r="AE46" s="12"/>
      <c r="AF46" s="12"/>
      <c r="AG46" s="134"/>
      <c r="AH46" s="134"/>
      <c r="AI46" s="134"/>
      <c r="AJ46" s="135"/>
    </row>
    <row r="47" spans="1:37" ht="12.75" customHeight="1" x14ac:dyDescent="0.2">
      <c r="A47" s="12"/>
      <c r="B47" s="12"/>
      <c r="C47" s="94"/>
      <c r="D47" s="94"/>
      <c r="E47" s="94"/>
      <c r="F47" s="94"/>
      <c r="G47" s="9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48"/>
      <c r="Z47" s="148"/>
      <c r="AA47" s="12"/>
      <c r="AB47" s="12"/>
      <c r="AC47" s="12"/>
      <c r="AD47" s="12"/>
      <c r="AE47" s="12"/>
      <c r="AF47" s="12"/>
      <c r="AG47" s="134"/>
      <c r="AH47" s="134"/>
      <c r="AI47" s="134"/>
      <c r="AJ47" s="135"/>
    </row>
    <row r="48" spans="1:37" ht="12.75" customHeight="1" x14ac:dyDescent="0.2">
      <c r="A48" s="12"/>
      <c r="B48" s="12"/>
      <c r="C48" s="94"/>
      <c r="D48" s="94"/>
      <c r="E48" s="94"/>
      <c r="F48" s="94"/>
      <c r="G48" s="94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48"/>
      <c r="Z48" s="148"/>
      <c r="AA48" s="12"/>
      <c r="AB48" s="12"/>
      <c r="AC48" s="12"/>
      <c r="AD48" s="12"/>
      <c r="AE48" s="12"/>
      <c r="AF48" s="12"/>
      <c r="AG48" s="134"/>
      <c r="AH48" s="134"/>
      <c r="AI48" s="134"/>
      <c r="AJ48" s="135"/>
    </row>
    <row r="49" spans="1:39" x14ac:dyDescent="0.2">
      <c r="A49" s="12"/>
      <c r="B49" s="12"/>
      <c r="C49" s="94"/>
      <c r="D49" s="159" t="s">
        <v>175</v>
      </c>
      <c r="E49" s="94"/>
      <c r="F49" s="94"/>
      <c r="G49" s="94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48"/>
      <c r="Z49" s="148"/>
      <c r="AA49" s="12"/>
      <c r="AB49" s="12"/>
      <c r="AC49" s="12"/>
      <c r="AD49" s="12"/>
      <c r="AE49" s="294" t="s">
        <v>174</v>
      </c>
      <c r="AF49" s="294"/>
      <c r="AG49" s="294"/>
      <c r="AH49" s="294"/>
      <c r="AI49" s="294"/>
      <c r="AJ49" s="294"/>
    </row>
    <row r="50" spans="1:39" x14ac:dyDescent="0.2">
      <c r="A50" s="12"/>
      <c r="B50" s="12"/>
      <c r="C50" s="94"/>
      <c r="D50" s="94"/>
      <c r="E50" s="94"/>
      <c r="F50" s="94"/>
      <c r="G50" s="94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48"/>
      <c r="Z50" s="148"/>
      <c r="AA50" s="12"/>
      <c r="AB50" s="12"/>
      <c r="AC50" s="12"/>
      <c r="AD50" s="12"/>
      <c r="AE50" s="12"/>
      <c r="AF50" s="12"/>
      <c r="AG50" s="12"/>
      <c r="AH50" s="136"/>
      <c r="AI50" s="12"/>
      <c r="AJ50" s="12"/>
    </row>
    <row r="51" spans="1:39" x14ac:dyDescent="0.2">
      <c r="A51" s="12"/>
      <c r="B51" s="12"/>
      <c r="C51" s="94"/>
      <c r="D51" s="94"/>
      <c r="E51" s="94"/>
      <c r="F51" s="94"/>
      <c r="G51" s="94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48"/>
      <c r="Z51" s="148"/>
      <c r="AA51" s="12"/>
      <c r="AB51" s="12"/>
      <c r="AC51" s="12"/>
      <c r="AD51" s="12"/>
      <c r="AE51" s="12"/>
      <c r="AF51" s="12"/>
      <c r="AG51" s="12"/>
      <c r="AH51" s="136"/>
      <c r="AI51" s="12"/>
      <c r="AJ51" s="12"/>
    </row>
    <row r="52" spans="1:39" x14ac:dyDescent="0.2">
      <c r="A52" s="12"/>
      <c r="B52" s="12"/>
      <c r="C52" s="94"/>
      <c r="D52" s="94"/>
      <c r="E52" s="94"/>
      <c r="F52" s="94"/>
      <c r="G52" s="94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48"/>
      <c r="Z52" s="148"/>
      <c r="AA52" s="12"/>
      <c r="AB52" s="12"/>
      <c r="AC52" s="12"/>
      <c r="AD52" s="12"/>
      <c r="AE52" s="12"/>
      <c r="AF52" s="12"/>
      <c r="AG52" s="12"/>
      <c r="AH52" s="12"/>
      <c r="AI52" s="12"/>
      <c r="AJ52" s="12"/>
    </row>
    <row r="53" spans="1:39" ht="18" x14ac:dyDescent="0.2">
      <c r="A53" s="12"/>
      <c r="B53" s="12"/>
      <c r="C53" s="155"/>
      <c r="D53" s="155"/>
      <c r="E53" s="155"/>
      <c r="F53" s="155"/>
      <c r="G53" s="155"/>
      <c r="H53" s="155"/>
      <c r="I53" s="156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326"/>
      <c r="X53" s="326"/>
      <c r="Y53" s="148"/>
      <c r="Z53" s="148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9" ht="12.75" customHeight="1" x14ac:dyDescent="0.2">
      <c r="A54" s="12"/>
      <c r="B54" s="12"/>
      <c r="C54" s="94"/>
      <c r="D54" s="94"/>
      <c r="E54" s="94"/>
      <c r="F54" s="94"/>
      <c r="G54" s="94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48"/>
      <c r="Z54" s="148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9" x14ac:dyDescent="0.2">
      <c r="C55" s="11"/>
      <c r="D55" s="11"/>
      <c r="E55" s="11"/>
      <c r="F55" s="11"/>
      <c r="G55" s="11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AE55" s="283"/>
      <c r="AF55" s="283"/>
      <c r="AH55" s="283"/>
      <c r="AI55" s="283"/>
      <c r="AJ55" s="283"/>
    </row>
    <row r="56" spans="1:39" x14ac:dyDescent="0.2">
      <c r="C56" s="11"/>
      <c r="D56" s="11"/>
      <c r="E56" s="11"/>
      <c r="F56" s="11"/>
      <c r="G56" s="11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AE56" s="284"/>
      <c r="AF56" s="284"/>
      <c r="AH56" s="285"/>
      <c r="AI56" s="285"/>
      <c r="AJ56" s="285"/>
    </row>
    <row r="57" spans="1:39" ht="12.75" customHeight="1" x14ac:dyDescent="0.2">
      <c r="C57" s="11"/>
      <c r="D57" s="11"/>
      <c r="E57" s="11"/>
      <c r="F57" s="11"/>
      <c r="G57" s="11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39" x14ac:dyDescent="0.2">
      <c r="C58" s="11"/>
      <c r="D58" s="11"/>
      <c r="E58" s="11"/>
      <c r="F58" s="11"/>
      <c r="G58" s="11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AD58" s="282"/>
      <c r="AE58" s="282"/>
      <c r="AF58" s="282"/>
      <c r="AG58"/>
      <c r="AH58" s="282"/>
      <c r="AI58" s="282"/>
      <c r="AJ58" s="282"/>
      <c r="AK58" s="282"/>
      <c r="AL58" s="282"/>
      <c r="AM58" s="282"/>
    </row>
    <row r="59" spans="1:39" ht="18" x14ac:dyDescent="0.2">
      <c r="C59" s="155"/>
      <c r="D59" s="155"/>
      <c r="E59" s="155"/>
      <c r="F59" s="155"/>
      <c r="G59" s="155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AD59" s="282"/>
      <c r="AE59" s="282"/>
      <c r="AF59" s="282"/>
      <c r="AG59"/>
      <c r="AH59" s="282"/>
      <c r="AI59" s="282"/>
      <c r="AJ59" s="282"/>
      <c r="AK59" s="282"/>
      <c r="AL59" s="282"/>
      <c r="AM59" s="282"/>
    </row>
    <row r="60" spans="1:39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</sheetData>
  <sheetProtection algorithmName="SHA-512" hashValue="YMpGFDAJ5JFNuU3ePhzBT0nW/WSNO1P7m3zFHC7lgmXda/a0C8+1Z/7QqDnADjM+BG2KF9U34WMvCxvr0BBPsg==" saltValue="Qq0GKOi6anREf7MHq/GGyg==" spinCount="100000" sheet="1" formatCells="0" formatColumns="0" formatRows="0" insertColumns="0" insertRows="0" insertHyperlinks="0" deleteColumns="0" deleteRows="0" selectLockedCells="1" sort="0" autoFilter="0" pivotTables="0"/>
  <protectedRanges>
    <protectedRange sqref="Y14:Z34 Y1" name="Rozstęp1"/>
  </protectedRanges>
  <mergeCells count="102">
    <mergeCell ref="Y37:AC37"/>
    <mergeCell ref="Y8:Y12"/>
    <mergeCell ref="Y14:Y34"/>
    <mergeCell ref="W53:X53"/>
    <mergeCell ref="AI40:AI42"/>
    <mergeCell ref="AI43:AI45"/>
    <mergeCell ref="AG37:AH39"/>
    <mergeCell ref="AG43:AH45"/>
    <mergeCell ref="AG40:AH42"/>
    <mergeCell ref="AI37:AI39"/>
    <mergeCell ref="Z38:AC40"/>
    <mergeCell ref="W38:W40"/>
    <mergeCell ref="W42:W43"/>
    <mergeCell ref="AI7:AI12"/>
    <mergeCell ref="U8:U12"/>
    <mergeCell ref="AG8:AG10"/>
    <mergeCell ref="AB8:AB10"/>
    <mergeCell ref="H7:H12"/>
    <mergeCell ref="O8:O12"/>
    <mergeCell ref="W7:X12"/>
    <mergeCell ref="AD11:AD12"/>
    <mergeCell ref="AE11:AE12"/>
    <mergeCell ref="AF8:AF10"/>
    <mergeCell ref="AF11:AF12"/>
    <mergeCell ref="AA11:AA12"/>
    <mergeCell ref="AC8:AE9"/>
    <mergeCell ref="AA8:AA10"/>
    <mergeCell ref="AF7:AH7"/>
    <mergeCell ref="AH11:AH12"/>
    <mergeCell ref="AH8:AH10"/>
    <mergeCell ref="AA7:AB7"/>
    <mergeCell ref="AC7:AE7"/>
    <mergeCell ref="AB11:AB12"/>
    <mergeCell ref="AC10:AD10"/>
    <mergeCell ref="AC11:AC12"/>
    <mergeCell ref="AH59:AM59"/>
    <mergeCell ref="AE55:AF55"/>
    <mergeCell ref="AE56:AF56"/>
    <mergeCell ref="AH55:AJ55"/>
    <mergeCell ref="AH56:AJ56"/>
    <mergeCell ref="AD58:AF58"/>
    <mergeCell ref="AH58:AM58"/>
    <mergeCell ref="W44:W45"/>
    <mergeCell ref="X38:X40"/>
    <mergeCell ref="X42:X43"/>
    <mergeCell ref="X44:X45"/>
    <mergeCell ref="Y38:Y40"/>
    <mergeCell ref="AD59:AF59"/>
    <mergeCell ref="AE49:AJ49"/>
    <mergeCell ref="Y42:Y43"/>
    <mergeCell ref="Y44:Y45"/>
    <mergeCell ref="Z42:AC43"/>
    <mergeCell ref="Z44:AC45"/>
    <mergeCell ref="Z41:AC41"/>
    <mergeCell ref="B6:AI6"/>
    <mergeCell ref="Y1:AI1"/>
    <mergeCell ref="R8:R12"/>
    <mergeCell ref="B2:W2"/>
    <mergeCell ref="B4:W4"/>
    <mergeCell ref="Z8:Z12"/>
    <mergeCell ref="Y7:Z7"/>
    <mergeCell ref="F7:F12"/>
    <mergeCell ref="G7:G12"/>
    <mergeCell ref="V8:V12"/>
    <mergeCell ref="P8:P12"/>
    <mergeCell ref="L8:L12"/>
    <mergeCell ref="M8:M12"/>
    <mergeCell ref="B7:B12"/>
    <mergeCell ref="C7:C12"/>
    <mergeCell ref="D7:D12"/>
    <mergeCell ref="Q8:Q12"/>
    <mergeCell ref="E8:E12"/>
    <mergeCell ref="J8:J12"/>
    <mergeCell ref="K8:K12"/>
    <mergeCell ref="N8:N12"/>
    <mergeCell ref="AG11:AG12"/>
    <mergeCell ref="S8:S12"/>
    <mergeCell ref="T8:T12"/>
    <mergeCell ref="G35:H37"/>
    <mergeCell ref="W35:X37"/>
    <mergeCell ref="W13:X13"/>
    <mergeCell ref="W14:X14"/>
    <mergeCell ref="W32:X32"/>
    <mergeCell ref="W33:X33"/>
    <mergeCell ref="W19:X19"/>
    <mergeCell ref="W15:X15"/>
    <mergeCell ref="W16:X16"/>
    <mergeCell ref="W30:X30"/>
    <mergeCell ref="W31:X31"/>
    <mergeCell ref="W34:X34"/>
    <mergeCell ref="W20:X20"/>
    <mergeCell ref="W18:X18"/>
    <mergeCell ref="W17:X17"/>
    <mergeCell ref="W26:X26"/>
    <mergeCell ref="W27:X27"/>
    <mergeCell ref="W24:X24"/>
    <mergeCell ref="W23:X23"/>
    <mergeCell ref="W25:X25"/>
    <mergeCell ref="W21:X21"/>
    <mergeCell ref="W22:X22"/>
    <mergeCell ref="W29:X29"/>
    <mergeCell ref="W28:X28"/>
  </mergeCells>
  <phoneticPr fontId="21" type="noConversion"/>
  <printOptions horizontalCentered="1" verticalCentered="1"/>
  <pageMargins left="0.27559055118110237" right="0.11811023622047245" top="0.35433070866141736" bottom="0.34" header="0.23622047244094491" footer="0.27"/>
  <pageSetup paperSize="8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2 do SIWZ - Umowy</vt:lpstr>
      <vt:lpstr>Arkusz1</vt:lpstr>
    </vt:vector>
  </TitlesOfParts>
  <Company>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b.sliwa</cp:lastModifiedBy>
  <cp:lastPrinted>2021-06-17T10:34:40Z</cp:lastPrinted>
  <dcterms:created xsi:type="dcterms:W3CDTF">2016-10-25T12:33:59Z</dcterms:created>
  <dcterms:modified xsi:type="dcterms:W3CDTF">2021-06-17T10:34:49Z</dcterms:modified>
</cp:coreProperties>
</file>